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285" yWindow="-45" windowWidth="12390" windowHeight="11640" tabRatio="375"/>
  </bookViews>
  <sheets>
    <sheet name="исполнение за 2022 год" sheetId="109" r:id="rId1"/>
    <sheet name="8 поправки декабрь" sheetId="108" r:id="rId2"/>
    <sheet name="7 поправки ноябрь" sheetId="107" r:id="rId3"/>
    <sheet name="поправки октябрь" sheetId="106" r:id="rId4"/>
    <sheet name="поправки 30 августа (2)" sheetId="105" r:id="rId5"/>
    <sheet name="поправки" sheetId="104" r:id="rId6"/>
    <sheet name="3 поправки август (2)" sheetId="103" r:id="rId7"/>
    <sheet name="3 поправки" sheetId="102" r:id="rId8"/>
    <sheet name="2 поправки" sheetId="101" r:id="rId9"/>
    <sheet name="1 поправки март " sheetId="100" r:id="rId10"/>
    <sheet name="2 чтение 2022-2024гг " sheetId="99" r:id="rId11"/>
    <sheet name="1 чтение 2022-2024гг" sheetId="98" r:id="rId12"/>
  </sheets>
  <calcPr calcId="125725"/>
</workbook>
</file>

<file path=xl/calcChain.xml><?xml version="1.0" encoding="utf-8"?>
<calcChain xmlns="http://schemas.openxmlformats.org/spreadsheetml/2006/main">
  <c r="G31" i="109"/>
  <c r="G32"/>
  <c r="G33"/>
  <c r="G34"/>
  <c r="G35"/>
  <c r="G36"/>
  <c r="G37"/>
  <c r="G38"/>
  <c r="G40"/>
  <c r="G42"/>
  <c r="G44"/>
  <c r="G45"/>
  <c r="G46"/>
  <c r="G47"/>
  <c r="G48"/>
  <c r="G50"/>
  <c r="G51"/>
  <c r="G52"/>
  <c r="G53"/>
  <c r="G55"/>
  <c r="G57"/>
  <c r="G58"/>
  <c r="G59"/>
  <c r="G60"/>
  <c r="G61"/>
  <c r="G63"/>
  <c r="G64"/>
  <c r="G66"/>
  <c r="G67"/>
  <c r="G68"/>
  <c r="G69"/>
  <c r="G71"/>
  <c r="G72"/>
  <c r="G74"/>
  <c r="G75"/>
  <c r="G76"/>
  <c r="G77"/>
  <c r="G78"/>
  <c r="G80"/>
  <c r="E79"/>
  <c r="G79" s="1"/>
  <c r="F73"/>
  <c r="G73" s="1"/>
  <c r="E73"/>
  <c r="F70"/>
  <c r="E70"/>
  <c r="F65"/>
  <c r="E65"/>
  <c r="F62"/>
  <c r="E62"/>
  <c r="F56"/>
  <c r="E56"/>
  <c r="F54"/>
  <c r="G54" s="1"/>
  <c r="E54"/>
  <c r="F49"/>
  <c r="E49"/>
  <c r="F43"/>
  <c r="E43"/>
  <c r="F41"/>
  <c r="E41"/>
  <c r="F39"/>
  <c r="E39"/>
  <c r="F30"/>
  <c r="E30"/>
  <c r="M93" i="108"/>
  <c r="J93"/>
  <c r="G93"/>
  <c r="L92"/>
  <c r="K92"/>
  <c r="M92" s="1"/>
  <c r="H92"/>
  <c r="J92" s="1"/>
  <c r="G92"/>
  <c r="E92"/>
  <c r="M91"/>
  <c r="J91"/>
  <c r="G91"/>
  <c r="M90"/>
  <c r="J90"/>
  <c r="G90"/>
  <c r="M89"/>
  <c r="K89"/>
  <c r="J89"/>
  <c r="I89"/>
  <c r="G89"/>
  <c r="M88"/>
  <c r="J88"/>
  <c r="G88"/>
  <c r="M87"/>
  <c r="J87"/>
  <c r="G87"/>
  <c r="L86"/>
  <c r="K86"/>
  <c r="M86" s="1"/>
  <c r="J86"/>
  <c r="I86"/>
  <c r="H86"/>
  <c r="G86"/>
  <c r="F86"/>
  <c r="E86"/>
  <c r="M85"/>
  <c r="J85"/>
  <c r="G85"/>
  <c r="M84"/>
  <c r="J84"/>
  <c r="G84"/>
  <c r="L83"/>
  <c r="K83"/>
  <c r="M83" s="1"/>
  <c r="J83"/>
  <c r="I83"/>
  <c r="H83"/>
  <c r="G83"/>
  <c r="F83"/>
  <c r="E83"/>
  <c r="M82"/>
  <c r="J82"/>
  <c r="G82"/>
  <c r="M81"/>
  <c r="J81"/>
  <c r="G81"/>
  <c r="M80"/>
  <c r="J80"/>
  <c r="G80"/>
  <c r="M79"/>
  <c r="J79"/>
  <c r="G79"/>
  <c r="L78"/>
  <c r="K78"/>
  <c r="M78" s="1"/>
  <c r="J78"/>
  <c r="I78"/>
  <c r="H78"/>
  <c r="F78"/>
  <c r="E78"/>
  <c r="M77"/>
  <c r="J77"/>
  <c r="G77"/>
  <c r="M76"/>
  <c r="J76"/>
  <c r="G76"/>
  <c r="L75"/>
  <c r="K75"/>
  <c r="M75" s="1"/>
  <c r="J75"/>
  <c r="I75"/>
  <c r="H75"/>
  <c r="F75"/>
  <c r="E75"/>
  <c r="M74"/>
  <c r="J74"/>
  <c r="G74"/>
  <c r="M73"/>
  <c r="J73"/>
  <c r="G73"/>
  <c r="M72"/>
  <c r="J72"/>
  <c r="G72"/>
  <c r="M71"/>
  <c r="J71"/>
  <c r="G71"/>
  <c r="M70"/>
  <c r="J70"/>
  <c r="G70"/>
  <c r="L69"/>
  <c r="K69"/>
  <c r="M69" s="1"/>
  <c r="J69"/>
  <c r="I69"/>
  <c r="H69"/>
  <c r="F69"/>
  <c r="E69"/>
  <c r="M68"/>
  <c r="K67"/>
  <c r="M67" s="1"/>
  <c r="J67"/>
  <c r="I67"/>
  <c r="H67"/>
  <c r="G67"/>
  <c r="F67"/>
  <c r="E67"/>
  <c r="M66"/>
  <c r="J66"/>
  <c r="G66"/>
  <c r="M65"/>
  <c r="J65"/>
  <c r="G65"/>
  <c r="M64"/>
  <c r="J64"/>
  <c r="G64"/>
  <c r="G62" s="1"/>
  <c r="M63"/>
  <c r="H63"/>
  <c r="J63" s="1"/>
  <c r="G63"/>
  <c r="L62"/>
  <c r="K62"/>
  <c r="M62" s="1"/>
  <c r="J62"/>
  <c r="I62"/>
  <c r="H62"/>
  <c r="F62"/>
  <c r="E62"/>
  <c r="M61"/>
  <c r="J61"/>
  <c r="G61"/>
  <c r="M60"/>
  <c r="J60"/>
  <c r="G60"/>
  <c r="M59"/>
  <c r="J59"/>
  <c r="G59"/>
  <c r="M58"/>
  <c r="G58"/>
  <c r="M57"/>
  <c r="J57"/>
  <c r="G57"/>
  <c r="L56"/>
  <c r="K56"/>
  <c r="M56" s="1"/>
  <c r="J56"/>
  <c r="I56"/>
  <c r="H56"/>
  <c r="F56"/>
  <c r="E56"/>
  <c r="M55"/>
  <c r="G55"/>
  <c r="L54"/>
  <c r="K54"/>
  <c r="M54" s="1"/>
  <c r="J54"/>
  <c r="I54"/>
  <c r="H54"/>
  <c r="G54"/>
  <c r="F54"/>
  <c r="E54"/>
  <c r="M53"/>
  <c r="J53"/>
  <c r="J52" s="1"/>
  <c r="G53"/>
  <c r="L52"/>
  <c r="K52"/>
  <c r="M52" s="1"/>
  <c r="I52"/>
  <c r="H52"/>
  <c r="G52"/>
  <c r="F52"/>
  <c r="E52"/>
  <c r="M51"/>
  <c r="J51"/>
  <c r="G51"/>
  <c r="M50"/>
  <c r="J50"/>
  <c r="G50"/>
  <c r="M49"/>
  <c r="J49"/>
  <c r="G49"/>
  <c r="M48"/>
  <c r="J48"/>
  <c r="G48"/>
  <c r="M47"/>
  <c r="J47"/>
  <c r="G47"/>
  <c r="M46"/>
  <c r="J46"/>
  <c r="G46"/>
  <c r="M45"/>
  <c r="J45"/>
  <c r="G45"/>
  <c r="M44"/>
  <c r="J44"/>
  <c r="J43" s="1"/>
  <c r="J42" s="1"/>
  <c r="G44"/>
  <c r="L43"/>
  <c r="K43"/>
  <c r="M43" s="1"/>
  <c r="I43"/>
  <c r="I42" s="1"/>
  <c r="H43"/>
  <c r="F43"/>
  <c r="E43"/>
  <c r="E42" s="1"/>
  <c r="L42"/>
  <c r="H42"/>
  <c r="F42"/>
  <c r="F46" i="107"/>
  <c r="M93"/>
  <c r="J93"/>
  <c r="G93"/>
  <c r="L92"/>
  <c r="K92"/>
  <c r="M92" s="1"/>
  <c r="J92"/>
  <c r="H92"/>
  <c r="G92"/>
  <c r="E92"/>
  <c r="M91"/>
  <c r="J91"/>
  <c r="G91"/>
  <c r="M90"/>
  <c r="J90"/>
  <c r="G90"/>
  <c r="K89"/>
  <c r="M89" s="1"/>
  <c r="J89"/>
  <c r="I89"/>
  <c r="G89"/>
  <c r="M88"/>
  <c r="J88"/>
  <c r="G88"/>
  <c r="M87"/>
  <c r="J87"/>
  <c r="G87"/>
  <c r="L86"/>
  <c r="K86"/>
  <c r="M86" s="1"/>
  <c r="J86"/>
  <c r="I86"/>
  <c r="H86"/>
  <c r="F86"/>
  <c r="E86"/>
  <c r="M85"/>
  <c r="J85"/>
  <c r="G85"/>
  <c r="M84"/>
  <c r="J84"/>
  <c r="J83" s="1"/>
  <c r="G84"/>
  <c r="L83"/>
  <c r="K83"/>
  <c r="M83" s="1"/>
  <c r="I83"/>
  <c r="H83"/>
  <c r="G83"/>
  <c r="F83"/>
  <c r="E83"/>
  <c r="M82"/>
  <c r="J82"/>
  <c r="G82"/>
  <c r="M81"/>
  <c r="J81"/>
  <c r="G81"/>
  <c r="M80"/>
  <c r="J80"/>
  <c r="G80"/>
  <c r="M79"/>
  <c r="J79"/>
  <c r="G79"/>
  <c r="L78"/>
  <c r="K78"/>
  <c r="M78" s="1"/>
  <c r="J78"/>
  <c r="I78"/>
  <c r="H78"/>
  <c r="F78"/>
  <c r="E78"/>
  <c r="M77"/>
  <c r="J77"/>
  <c r="G77"/>
  <c r="M76"/>
  <c r="J76"/>
  <c r="J75" s="1"/>
  <c r="G76"/>
  <c r="L75"/>
  <c r="K75"/>
  <c r="M75" s="1"/>
  <c r="I75"/>
  <c r="H75"/>
  <c r="F75"/>
  <c r="E75"/>
  <c r="M74"/>
  <c r="J74"/>
  <c r="G74"/>
  <c r="M73"/>
  <c r="J73"/>
  <c r="G73"/>
  <c r="M72"/>
  <c r="J72"/>
  <c r="G72"/>
  <c r="M71"/>
  <c r="J71"/>
  <c r="G71"/>
  <c r="M70"/>
  <c r="J70"/>
  <c r="J69" s="1"/>
  <c r="G70"/>
  <c r="L69"/>
  <c r="K69"/>
  <c r="M69" s="1"/>
  <c r="I69"/>
  <c r="H69"/>
  <c r="F69"/>
  <c r="E69"/>
  <c r="M68"/>
  <c r="M67"/>
  <c r="K67"/>
  <c r="J67"/>
  <c r="I67"/>
  <c r="H67"/>
  <c r="G67"/>
  <c r="F67"/>
  <c r="E67"/>
  <c r="M66"/>
  <c r="J66"/>
  <c r="G66"/>
  <c r="M65"/>
  <c r="J65"/>
  <c r="G65"/>
  <c r="M64"/>
  <c r="J64"/>
  <c r="G64"/>
  <c r="M63"/>
  <c r="H63"/>
  <c r="J63" s="1"/>
  <c r="G63"/>
  <c r="L62"/>
  <c r="K62"/>
  <c r="M62" s="1"/>
  <c r="J62"/>
  <c r="I62"/>
  <c r="H62"/>
  <c r="G62"/>
  <c r="F62"/>
  <c r="E62"/>
  <c r="M61"/>
  <c r="J61"/>
  <c r="G61"/>
  <c r="M60"/>
  <c r="J60"/>
  <c r="G60"/>
  <c r="M59"/>
  <c r="J59"/>
  <c r="J56" s="1"/>
  <c r="G59"/>
  <c r="M58"/>
  <c r="G58"/>
  <c r="M57"/>
  <c r="J57"/>
  <c r="G57"/>
  <c r="L56"/>
  <c r="K56"/>
  <c r="M56" s="1"/>
  <c r="I56"/>
  <c r="H56"/>
  <c r="F56"/>
  <c r="E56"/>
  <c r="M55"/>
  <c r="G55"/>
  <c r="L54"/>
  <c r="K54"/>
  <c r="M54" s="1"/>
  <c r="J54"/>
  <c r="I54"/>
  <c r="H54"/>
  <c r="G54"/>
  <c r="F54"/>
  <c r="E54"/>
  <c r="M53"/>
  <c r="J53"/>
  <c r="J52" s="1"/>
  <c r="G53"/>
  <c r="G52" s="1"/>
  <c r="L52"/>
  <c r="K52"/>
  <c r="M52" s="1"/>
  <c r="I52"/>
  <c r="H52"/>
  <c r="F52"/>
  <c r="E52"/>
  <c r="M51"/>
  <c r="J51"/>
  <c r="G51"/>
  <c r="M50"/>
  <c r="J50"/>
  <c r="G50"/>
  <c r="M49"/>
  <c r="J49"/>
  <c r="G49"/>
  <c r="M48"/>
  <c r="J48"/>
  <c r="G48"/>
  <c r="M47"/>
  <c r="J47"/>
  <c r="G47"/>
  <c r="M46"/>
  <c r="J46"/>
  <c r="G46"/>
  <c r="M45"/>
  <c r="J45"/>
  <c r="G45"/>
  <c r="M44"/>
  <c r="J44"/>
  <c r="G44"/>
  <c r="L43"/>
  <c r="L42" s="1"/>
  <c r="K43"/>
  <c r="M43" s="1"/>
  <c r="J43"/>
  <c r="I43"/>
  <c r="I42" s="1"/>
  <c r="H43"/>
  <c r="H42" s="1"/>
  <c r="F43"/>
  <c r="E43"/>
  <c r="E42" s="1"/>
  <c r="K42"/>
  <c r="M42" s="1"/>
  <c r="E62" i="106"/>
  <c r="M93"/>
  <c r="J93"/>
  <c r="G93"/>
  <c r="L92"/>
  <c r="K92"/>
  <c r="M92" s="1"/>
  <c r="J92"/>
  <c r="H92"/>
  <c r="G92"/>
  <c r="E92"/>
  <c r="M91"/>
  <c r="J91"/>
  <c r="G91"/>
  <c r="G86" s="1"/>
  <c r="M90"/>
  <c r="J90"/>
  <c r="G90"/>
  <c r="K89"/>
  <c r="M89" s="1"/>
  <c r="J89"/>
  <c r="I89"/>
  <c r="G89"/>
  <c r="M88"/>
  <c r="J88"/>
  <c r="G88"/>
  <c r="M87"/>
  <c r="J87"/>
  <c r="G87"/>
  <c r="L86"/>
  <c r="K86"/>
  <c r="M86" s="1"/>
  <c r="J86"/>
  <c r="I86"/>
  <c r="H86"/>
  <c r="F86"/>
  <c r="E86"/>
  <c r="M85"/>
  <c r="J85"/>
  <c r="G85"/>
  <c r="M84"/>
  <c r="J84"/>
  <c r="G84"/>
  <c r="L83"/>
  <c r="K83"/>
  <c r="M83" s="1"/>
  <c r="J83"/>
  <c r="I83"/>
  <c r="H83"/>
  <c r="G83"/>
  <c r="F83"/>
  <c r="E83"/>
  <c r="M82"/>
  <c r="J82"/>
  <c r="G82"/>
  <c r="M81"/>
  <c r="J81"/>
  <c r="G81"/>
  <c r="M80"/>
  <c r="J80"/>
  <c r="G80"/>
  <c r="M79"/>
  <c r="J79"/>
  <c r="G79"/>
  <c r="L78"/>
  <c r="K78"/>
  <c r="M78" s="1"/>
  <c r="J78"/>
  <c r="I78"/>
  <c r="H78"/>
  <c r="F78"/>
  <c r="E78"/>
  <c r="M77"/>
  <c r="J77"/>
  <c r="G77"/>
  <c r="M76"/>
  <c r="J76"/>
  <c r="J75" s="1"/>
  <c r="G76"/>
  <c r="L75"/>
  <c r="K75"/>
  <c r="M75" s="1"/>
  <c r="I75"/>
  <c r="H75"/>
  <c r="G75"/>
  <c r="F75"/>
  <c r="E75"/>
  <c r="M74"/>
  <c r="J74"/>
  <c r="G74"/>
  <c r="M73"/>
  <c r="J73"/>
  <c r="G73"/>
  <c r="M72"/>
  <c r="J72"/>
  <c r="G72"/>
  <c r="M71"/>
  <c r="J71"/>
  <c r="G71"/>
  <c r="M70"/>
  <c r="J70"/>
  <c r="G70"/>
  <c r="L69"/>
  <c r="K69"/>
  <c r="M69" s="1"/>
  <c r="J69"/>
  <c r="I69"/>
  <c r="H69"/>
  <c r="F69"/>
  <c r="E69"/>
  <c r="M68"/>
  <c r="M67"/>
  <c r="K67"/>
  <c r="J67"/>
  <c r="I67"/>
  <c r="H67"/>
  <c r="G67"/>
  <c r="F67"/>
  <c r="E67"/>
  <c r="M66"/>
  <c r="J66"/>
  <c r="G66"/>
  <c r="G62" s="1"/>
  <c r="M65"/>
  <c r="J65"/>
  <c r="G65"/>
  <c r="M64"/>
  <c r="J64"/>
  <c r="G64"/>
  <c r="M63"/>
  <c r="H63"/>
  <c r="J63" s="1"/>
  <c r="G63"/>
  <c r="L62"/>
  <c r="K62"/>
  <c r="M62" s="1"/>
  <c r="J62"/>
  <c r="I62"/>
  <c r="H62"/>
  <c r="F62"/>
  <c r="M61"/>
  <c r="J61"/>
  <c r="G61"/>
  <c r="M60"/>
  <c r="J60"/>
  <c r="J56" s="1"/>
  <c r="G60"/>
  <c r="G56" s="1"/>
  <c r="M59"/>
  <c r="J59"/>
  <c r="G59"/>
  <c r="M58"/>
  <c r="G58"/>
  <c r="M57"/>
  <c r="J57"/>
  <c r="G57"/>
  <c r="L56"/>
  <c r="K56"/>
  <c r="M56" s="1"/>
  <c r="I56"/>
  <c r="H56"/>
  <c r="F56"/>
  <c r="E56"/>
  <c r="M55"/>
  <c r="G55"/>
  <c r="G54" s="1"/>
  <c r="L54"/>
  <c r="K54"/>
  <c r="M54" s="1"/>
  <c r="J54"/>
  <c r="I54"/>
  <c r="H54"/>
  <c r="F54"/>
  <c r="E54"/>
  <c r="M53"/>
  <c r="J53"/>
  <c r="G53"/>
  <c r="G52" s="1"/>
  <c r="L52"/>
  <c r="K52"/>
  <c r="M52" s="1"/>
  <c r="J52"/>
  <c r="I52"/>
  <c r="H52"/>
  <c r="F52"/>
  <c r="E52"/>
  <c r="M51"/>
  <c r="J51"/>
  <c r="G51"/>
  <c r="M50"/>
  <c r="J50"/>
  <c r="G50"/>
  <c r="M49"/>
  <c r="J49"/>
  <c r="G49"/>
  <c r="M48"/>
  <c r="J48"/>
  <c r="G48"/>
  <c r="M47"/>
  <c r="J47"/>
  <c r="G47"/>
  <c r="M46"/>
  <c r="J46"/>
  <c r="G46"/>
  <c r="M45"/>
  <c r="J45"/>
  <c r="G45"/>
  <c r="M44"/>
  <c r="J44"/>
  <c r="J43" s="1"/>
  <c r="J42" s="1"/>
  <c r="G44"/>
  <c r="L43"/>
  <c r="K43"/>
  <c r="K42" s="1"/>
  <c r="M42" s="1"/>
  <c r="I43"/>
  <c r="I42" s="1"/>
  <c r="H43"/>
  <c r="F43"/>
  <c r="E43"/>
  <c r="L42"/>
  <c r="H42"/>
  <c r="F62" i="105"/>
  <c r="E43"/>
  <c r="E42" s="1"/>
  <c r="G70" i="109" l="1"/>
  <c r="G65"/>
  <c r="G62"/>
  <c r="G56"/>
  <c r="G49"/>
  <c r="G41"/>
  <c r="G39"/>
  <c r="G43"/>
  <c r="E29"/>
  <c r="G30"/>
  <c r="F29"/>
  <c r="G75" i="108"/>
  <c r="G78"/>
  <c r="G69"/>
  <c r="G56"/>
  <c r="G43"/>
  <c r="K42"/>
  <c r="M42" s="1"/>
  <c r="G78" i="107"/>
  <c r="J42"/>
  <c r="G43"/>
  <c r="G86"/>
  <c r="G75"/>
  <c r="G69"/>
  <c r="G56"/>
  <c r="F42"/>
  <c r="G78" i="106"/>
  <c r="F42"/>
  <c r="E42"/>
  <c r="G69"/>
  <c r="G43"/>
  <c r="M43"/>
  <c r="M93" i="105"/>
  <c r="J93"/>
  <c r="G93"/>
  <c r="M92"/>
  <c r="L92"/>
  <c r="K92"/>
  <c r="H92"/>
  <c r="J92" s="1"/>
  <c r="G92"/>
  <c r="E92"/>
  <c r="M91"/>
  <c r="J91"/>
  <c r="J89" s="1"/>
  <c r="G91"/>
  <c r="M90"/>
  <c r="J90"/>
  <c r="G90"/>
  <c r="M89"/>
  <c r="K89"/>
  <c r="I89"/>
  <c r="G89"/>
  <c r="M88"/>
  <c r="J88"/>
  <c r="G88"/>
  <c r="M87"/>
  <c r="J87"/>
  <c r="J86" s="1"/>
  <c r="G87"/>
  <c r="M86"/>
  <c r="L86"/>
  <c r="K86"/>
  <c r="I86"/>
  <c r="H86"/>
  <c r="F86"/>
  <c r="E86"/>
  <c r="M85"/>
  <c r="J85"/>
  <c r="G85"/>
  <c r="M84"/>
  <c r="J84"/>
  <c r="J83" s="1"/>
  <c r="G84"/>
  <c r="L83"/>
  <c r="K83"/>
  <c r="M83" s="1"/>
  <c r="I83"/>
  <c r="H83"/>
  <c r="G83"/>
  <c r="F83"/>
  <c r="E83"/>
  <c r="M82"/>
  <c r="J82"/>
  <c r="G82"/>
  <c r="M81"/>
  <c r="J81"/>
  <c r="G81"/>
  <c r="M80"/>
  <c r="J80"/>
  <c r="G80"/>
  <c r="M79"/>
  <c r="J79"/>
  <c r="J78" s="1"/>
  <c r="G79"/>
  <c r="M78"/>
  <c r="L78"/>
  <c r="K78"/>
  <c r="I78"/>
  <c r="H78"/>
  <c r="F78"/>
  <c r="E78"/>
  <c r="M77"/>
  <c r="J77"/>
  <c r="G77"/>
  <c r="M76"/>
  <c r="J76"/>
  <c r="J75" s="1"/>
  <c r="G76"/>
  <c r="L75"/>
  <c r="K75"/>
  <c r="M75" s="1"/>
  <c r="I75"/>
  <c r="H75"/>
  <c r="G75"/>
  <c r="F75"/>
  <c r="E75"/>
  <c r="M74"/>
  <c r="J74"/>
  <c r="G74"/>
  <c r="M73"/>
  <c r="J73"/>
  <c r="G73"/>
  <c r="M72"/>
  <c r="J72"/>
  <c r="G72"/>
  <c r="M71"/>
  <c r="J71"/>
  <c r="G71"/>
  <c r="M70"/>
  <c r="J70"/>
  <c r="J69" s="1"/>
  <c r="G70"/>
  <c r="M69"/>
  <c r="L69"/>
  <c r="K69"/>
  <c r="I69"/>
  <c r="H69"/>
  <c r="E69"/>
  <c r="M68"/>
  <c r="M67"/>
  <c r="K67"/>
  <c r="J67"/>
  <c r="I67"/>
  <c r="H67"/>
  <c r="G67"/>
  <c r="F67"/>
  <c r="E67"/>
  <c r="M66"/>
  <c r="J66"/>
  <c r="G66"/>
  <c r="G62" s="1"/>
  <c r="M65"/>
  <c r="J65"/>
  <c r="G65"/>
  <c r="M64"/>
  <c r="J64"/>
  <c r="J62" s="1"/>
  <c r="G64"/>
  <c r="M63"/>
  <c r="J63"/>
  <c r="H63"/>
  <c r="G63"/>
  <c r="L62"/>
  <c r="K62"/>
  <c r="M62" s="1"/>
  <c r="I62"/>
  <c r="H62"/>
  <c r="M61"/>
  <c r="J61"/>
  <c r="G61"/>
  <c r="M60"/>
  <c r="J60"/>
  <c r="G60"/>
  <c r="G56" s="1"/>
  <c r="M59"/>
  <c r="J59"/>
  <c r="G59"/>
  <c r="M58"/>
  <c r="G58"/>
  <c r="M57"/>
  <c r="J57"/>
  <c r="G57"/>
  <c r="M56"/>
  <c r="L56"/>
  <c r="K56"/>
  <c r="J56"/>
  <c r="I56"/>
  <c r="H56"/>
  <c r="F56"/>
  <c r="E56"/>
  <c r="M55"/>
  <c r="G55"/>
  <c r="M54"/>
  <c r="L54"/>
  <c r="K54"/>
  <c r="J54"/>
  <c r="I54"/>
  <c r="H54"/>
  <c r="G54"/>
  <c r="F54"/>
  <c r="E54"/>
  <c r="M53"/>
  <c r="J53"/>
  <c r="J52" s="1"/>
  <c r="G53"/>
  <c r="M52"/>
  <c r="L52"/>
  <c r="L42" s="1"/>
  <c r="K52"/>
  <c r="I52"/>
  <c r="H52"/>
  <c r="G52"/>
  <c r="F52"/>
  <c r="E52"/>
  <c r="M51"/>
  <c r="J51"/>
  <c r="G51"/>
  <c r="M50"/>
  <c r="J50"/>
  <c r="G50"/>
  <c r="M49"/>
  <c r="J49"/>
  <c r="G49"/>
  <c r="M48"/>
  <c r="J48"/>
  <c r="G48"/>
  <c r="M47"/>
  <c r="J47"/>
  <c r="G47"/>
  <c r="M46"/>
  <c r="J46"/>
  <c r="G46"/>
  <c r="M45"/>
  <c r="J45"/>
  <c r="G45"/>
  <c r="M44"/>
  <c r="J44"/>
  <c r="G44"/>
  <c r="L43"/>
  <c r="K43"/>
  <c r="M43" s="1"/>
  <c r="I43"/>
  <c r="H43"/>
  <c r="F43"/>
  <c r="K42"/>
  <c r="M42" s="1"/>
  <c r="E42" i="104"/>
  <c r="F46"/>
  <c r="G42" i="102"/>
  <c r="G29" i="109" l="1"/>
  <c r="G42" i="108"/>
  <c r="G42" i="107"/>
  <c r="G42" i="106"/>
  <c r="F42" i="105"/>
  <c r="G86"/>
  <c r="G43"/>
  <c r="I42"/>
  <c r="J43"/>
  <c r="J42" s="1"/>
  <c r="H42"/>
  <c r="G78"/>
  <c r="G69"/>
  <c r="F69"/>
  <c r="F62" i="104"/>
  <c r="G42" i="105" l="1"/>
  <c r="G51" i="104"/>
  <c r="F71"/>
  <c r="G71" s="1"/>
  <c r="M93"/>
  <c r="J93"/>
  <c r="G93"/>
  <c r="L92"/>
  <c r="M92" s="1"/>
  <c r="K92"/>
  <c r="J92"/>
  <c r="H92"/>
  <c r="G92"/>
  <c r="E92"/>
  <c r="M91"/>
  <c r="J91"/>
  <c r="G91"/>
  <c r="M90"/>
  <c r="J90"/>
  <c r="G90"/>
  <c r="M89"/>
  <c r="K89"/>
  <c r="J89"/>
  <c r="I89"/>
  <c r="G89"/>
  <c r="M88"/>
  <c r="J88"/>
  <c r="G88"/>
  <c r="M87"/>
  <c r="J87"/>
  <c r="G87"/>
  <c r="G86" s="1"/>
  <c r="L86"/>
  <c r="M86" s="1"/>
  <c r="K86"/>
  <c r="J86"/>
  <c r="I86"/>
  <c r="H86"/>
  <c r="F86"/>
  <c r="E86"/>
  <c r="M85"/>
  <c r="J85"/>
  <c r="G85"/>
  <c r="G83" s="1"/>
  <c r="M84"/>
  <c r="J84"/>
  <c r="J83" s="1"/>
  <c r="G84"/>
  <c r="M83"/>
  <c r="L83"/>
  <c r="K83"/>
  <c r="I83"/>
  <c r="H83"/>
  <c r="F83"/>
  <c r="E83"/>
  <c r="M82"/>
  <c r="J82"/>
  <c r="J78" s="1"/>
  <c r="G82"/>
  <c r="M81"/>
  <c r="J81"/>
  <c r="G81"/>
  <c r="M80"/>
  <c r="J80"/>
  <c r="G80"/>
  <c r="M79"/>
  <c r="J79"/>
  <c r="G79"/>
  <c r="L78"/>
  <c r="K78"/>
  <c r="I78"/>
  <c r="H78"/>
  <c r="F78"/>
  <c r="E78"/>
  <c r="M77"/>
  <c r="J77"/>
  <c r="G77"/>
  <c r="G75" s="1"/>
  <c r="M76"/>
  <c r="J76"/>
  <c r="J75" s="1"/>
  <c r="G76"/>
  <c r="M75"/>
  <c r="L75"/>
  <c r="K75"/>
  <c r="I75"/>
  <c r="H75"/>
  <c r="F75"/>
  <c r="E75"/>
  <c r="M74"/>
  <c r="J74"/>
  <c r="G74"/>
  <c r="M73"/>
  <c r="J73"/>
  <c r="G73"/>
  <c r="M72"/>
  <c r="J72"/>
  <c r="G72"/>
  <c r="M71"/>
  <c r="J71"/>
  <c r="M70"/>
  <c r="J70"/>
  <c r="J69" s="1"/>
  <c r="G70"/>
  <c r="L69"/>
  <c r="K69"/>
  <c r="M69" s="1"/>
  <c r="I69"/>
  <c r="H69"/>
  <c r="F69"/>
  <c r="E69"/>
  <c r="M68"/>
  <c r="M67"/>
  <c r="K67"/>
  <c r="J67"/>
  <c r="I67"/>
  <c r="H67"/>
  <c r="G67"/>
  <c r="F67"/>
  <c r="E67"/>
  <c r="M66"/>
  <c r="J66"/>
  <c r="G66"/>
  <c r="M65"/>
  <c r="J65"/>
  <c r="G65"/>
  <c r="M64"/>
  <c r="J64"/>
  <c r="G64"/>
  <c r="M63"/>
  <c r="J63"/>
  <c r="H63"/>
  <c r="G63"/>
  <c r="L62"/>
  <c r="K62"/>
  <c r="M62" s="1"/>
  <c r="J62"/>
  <c r="I62"/>
  <c r="H62"/>
  <c r="M61"/>
  <c r="J61"/>
  <c r="G61"/>
  <c r="M60"/>
  <c r="J60"/>
  <c r="J56" s="1"/>
  <c r="G60"/>
  <c r="M59"/>
  <c r="J59"/>
  <c r="G59"/>
  <c r="M58"/>
  <c r="G58"/>
  <c r="M57"/>
  <c r="J57"/>
  <c r="G57"/>
  <c r="L56"/>
  <c r="K56"/>
  <c r="M56" s="1"/>
  <c r="I56"/>
  <c r="H56"/>
  <c r="F56"/>
  <c r="E56"/>
  <c r="M55"/>
  <c r="G55"/>
  <c r="L54"/>
  <c r="K54"/>
  <c r="M54" s="1"/>
  <c r="J54"/>
  <c r="I54"/>
  <c r="H54"/>
  <c r="G54"/>
  <c r="F54"/>
  <c r="E54"/>
  <c r="M53"/>
  <c r="J53"/>
  <c r="J52" s="1"/>
  <c r="G53"/>
  <c r="L52"/>
  <c r="K52"/>
  <c r="M52" s="1"/>
  <c r="I52"/>
  <c r="H52"/>
  <c r="G52"/>
  <c r="F52"/>
  <c r="E52"/>
  <c r="M51"/>
  <c r="J51"/>
  <c r="M50"/>
  <c r="J50"/>
  <c r="G50"/>
  <c r="M49"/>
  <c r="J49"/>
  <c r="G49"/>
  <c r="M48"/>
  <c r="J48"/>
  <c r="G48"/>
  <c r="M47"/>
  <c r="J47"/>
  <c r="J43" s="1"/>
  <c r="G47"/>
  <c r="M46"/>
  <c r="J46"/>
  <c r="G46"/>
  <c r="M45"/>
  <c r="J45"/>
  <c r="G45"/>
  <c r="M44"/>
  <c r="J44"/>
  <c r="G44"/>
  <c r="L43"/>
  <c r="L42" s="1"/>
  <c r="K43"/>
  <c r="I43"/>
  <c r="I42" s="1"/>
  <c r="H43"/>
  <c r="H42" i="103"/>
  <c r="F51"/>
  <c r="F43" i="104" l="1"/>
  <c r="G56"/>
  <c r="M43"/>
  <c r="F42"/>
  <c r="M78"/>
  <c r="H42"/>
  <c r="J42"/>
  <c r="G78"/>
  <c r="G69"/>
  <c r="G62"/>
  <c r="G43"/>
  <c r="K42"/>
  <c r="M42" s="1"/>
  <c r="G42" l="1"/>
  <c r="F43" i="103" l="1"/>
  <c r="M93"/>
  <c r="J93"/>
  <c r="G93"/>
  <c r="M92"/>
  <c r="L92"/>
  <c r="K92"/>
  <c r="H92"/>
  <c r="J92" s="1"/>
  <c r="G92"/>
  <c r="E92"/>
  <c r="M91"/>
  <c r="J91"/>
  <c r="J89" s="1"/>
  <c r="G91"/>
  <c r="M90"/>
  <c r="J90"/>
  <c r="G90"/>
  <c r="M89"/>
  <c r="K89"/>
  <c r="I89"/>
  <c r="G89"/>
  <c r="M88"/>
  <c r="J88"/>
  <c r="G88"/>
  <c r="G86" s="1"/>
  <c r="M87"/>
  <c r="J87"/>
  <c r="J86" s="1"/>
  <c r="G87"/>
  <c r="M86"/>
  <c r="L86"/>
  <c r="K86"/>
  <c r="I86"/>
  <c r="H86"/>
  <c r="F86"/>
  <c r="E86"/>
  <c r="M85"/>
  <c r="J85"/>
  <c r="G85"/>
  <c r="M84"/>
  <c r="J84"/>
  <c r="J83" s="1"/>
  <c r="G84"/>
  <c r="L83"/>
  <c r="K83"/>
  <c r="M83" s="1"/>
  <c r="I83"/>
  <c r="H83"/>
  <c r="G83"/>
  <c r="F83"/>
  <c r="E83"/>
  <c r="M82"/>
  <c r="J82"/>
  <c r="G82"/>
  <c r="M81"/>
  <c r="J81"/>
  <c r="G81"/>
  <c r="M80"/>
  <c r="J80"/>
  <c r="G80"/>
  <c r="M79"/>
  <c r="J79"/>
  <c r="G79"/>
  <c r="K78"/>
  <c r="M78" s="1"/>
  <c r="I78"/>
  <c r="H78"/>
  <c r="F78"/>
  <c r="E78"/>
  <c r="M77"/>
  <c r="J77"/>
  <c r="G77"/>
  <c r="M76"/>
  <c r="J76"/>
  <c r="J75" s="1"/>
  <c r="G76"/>
  <c r="L75"/>
  <c r="K75"/>
  <c r="M75" s="1"/>
  <c r="I75"/>
  <c r="H75"/>
  <c r="G75"/>
  <c r="F75"/>
  <c r="E75"/>
  <c r="M74"/>
  <c r="J74"/>
  <c r="G74"/>
  <c r="M73"/>
  <c r="G73"/>
  <c r="M72"/>
  <c r="J72"/>
  <c r="G72"/>
  <c r="M71"/>
  <c r="J71"/>
  <c r="G71"/>
  <c r="M70"/>
  <c r="J70"/>
  <c r="J69" s="1"/>
  <c r="G70"/>
  <c r="L69"/>
  <c r="K69"/>
  <c r="M69" s="1"/>
  <c r="I69"/>
  <c r="H69"/>
  <c r="F69"/>
  <c r="E69"/>
  <c r="M68"/>
  <c r="M67"/>
  <c r="K67"/>
  <c r="J67"/>
  <c r="I67"/>
  <c r="H67"/>
  <c r="G67"/>
  <c r="F67"/>
  <c r="E67"/>
  <c r="M66"/>
  <c r="J66"/>
  <c r="G66"/>
  <c r="G62" s="1"/>
  <c r="M65"/>
  <c r="J65"/>
  <c r="G65"/>
  <c r="M64"/>
  <c r="J64"/>
  <c r="J62" s="1"/>
  <c r="G64"/>
  <c r="M63"/>
  <c r="H63"/>
  <c r="J63" s="1"/>
  <c r="G63"/>
  <c r="L62"/>
  <c r="K62"/>
  <c r="M62" s="1"/>
  <c r="I62"/>
  <c r="H62"/>
  <c r="F62"/>
  <c r="E62"/>
  <c r="M61"/>
  <c r="J61"/>
  <c r="J56" s="1"/>
  <c r="G61"/>
  <c r="M60"/>
  <c r="J60"/>
  <c r="G60"/>
  <c r="M59"/>
  <c r="J59"/>
  <c r="G59"/>
  <c r="M58"/>
  <c r="J58"/>
  <c r="G58"/>
  <c r="M57"/>
  <c r="J57"/>
  <c r="G57"/>
  <c r="G56" s="1"/>
  <c r="L56"/>
  <c r="K56"/>
  <c r="M56" s="1"/>
  <c r="I56"/>
  <c r="H56"/>
  <c r="F56"/>
  <c r="E56"/>
  <c r="M55"/>
  <c r="G55"/>
  <c r="G54" s="1"/>
  <c r="M54"/>
  <c r="L54"/>
  <c r="K54"/>
  <c r="J54"/>
  <c r="I54"/>
  <c r="H54"/>
  <c r="F54"/>
  <c r="E54"/>
  <c r="M53"/>
  <c r="J53"/>
  <c r="G53"/>
  <c r="G52" s="1"/>
  <c r="M52"/>
  <c r="L52"/>
  <c r="K52"/>
  <c r="J52"/>
  <c r="I52"/>
  <c r="H52"/>
  <c r="F52"/>
  <c r="E52"/>
  <c r="M51"/>
  <c r="J51"/>
  <c r="G51"/>
  <c r="M50"/>
  <c r="J50"/>
  <c r="G50"/>
  <c r="M49"/>
  <c r="J49"/>
  <c r="G49"/>
  <c r="M48"/>
  <c r="J48"/>
  <c r="G48"/>
  <c r="M47"/>
  <c r="J47"/>
  <c r="G47"/>
  <c r="M46"/>
  <c r="J46"/>
  <c r="G46"/>
  <c r="M45"/>
  <c r="J45"/>
  <c r="G45"/>
  <c r="M44"/>
  <c r="J44"/>
  <c r="J43" s="1"/>
  <c r="G44"/>
  <c r="L43"/>
  <c r="L42" s="1"/>
  <c r="K43"/>
  <c r="I43"/>
  <c r="I42" s="1"/>
  <c r="H43"/>
  <c r="E43"/>
  <c r="J93" i="101"/>
  <c r="J92"/>
  <c r="I42" i="102"/>
  <c r="J93"/>
  <c r="J92"/>
  <c r="M43" i="103" l="1"/>
  <c r="J78"/>
  <c r="J42" s="1"/>
  <c r="G43"/>
  <c r="G78"/>
  <c r="F42"/>
  <c r="E42"/>
  <c r="G69"/>
  <c r="K42"/>
  <c r="M42" s="1"/>
  <c r="M93" i="102"/>
  <c r="G93"/>
  <c r="L92"/>
  <c r="K92"/>
  <c r="M92" s="1"/>
  <c r="H92"/>
  <c r="G92"/>
  <c r="E92"/>
  <c r="M91"/>
  <c r="J91"/>
  <c r="G91"/>
  <c r="M90"/>
  <c r="J90"/>
  <c r="G90"/>
  <c r="M89"/>
  <c r="K89"/>
  <c r="J89"/>
  <c r="I89"/>
  <c r="G89"/>
  <c r="M88"/>
  <c r="J88"/>
  <c r="G88"/>
  <c r="M87"/>
  <c r="J87"/>
  <c r="G87"/>
  <c r="G86" s="1"/>
  <c r="L86"/>
  <c r="K86"/>
  <c r="M86" s="1"/>
  <c r="J86"/>
  <c r="I86"/>
  <c r="H86"/>
  <c r="F86"/>
  <c r="E86"/>
  <c r="M85"/>
  <c r="J85"/>
  <c r="G85"/>
  <c r="M84"/>
  <c r="J84"/>
  <c r="J83" s="1"/>
  <c r="G84"/>
  <c r="L83"/>
  <c r="K83"/>
  <c r="M83" s="1"/>
  <c r="I83"/>
  <c r="H83"/>
  <c r="H42" s="1"/>
  <c r="G83"/>
  <c r="F83"/>
  <c r="E83"/>
  <c r="M82"/>
  <c r="J82"/>
  <c r="J78" s="1"/>
  <c r="G82"/>
  <c r="M81"/>
  <c r="J81"/>
  <c r="G81"/>
  <c r="M80"/>
  <c r="J80"/>
  <c r="G80"/>
  <c r="G78" s="1"/>
  <c r="M79"/>
  <c r="J79"/>
  <c r="G79"/>
  <c r="L78"/>
  <c r="K78"/>
  <c r="I78"/>
  <c r="H78"/>
  <c r="F78"/>
  <c r="E78"/>
  <c r="M77"/>
  <c r="J77"/>
  <c r="G77"/>
  <c r="M76"/>
  <c r="J76"/>
  <c r="G76"/>
  <c r="L75"/>
  <c r="K75"/>
  <c r="M75" s="1"/>
  <c r="J75"/>
  <c r="I75"/>
  <c r="H75"/>
  <c r="G75"/>
  <c r="F75"/>
  <c r="E75"/>
  <c r="M74"/>
  <c r="J74"/>
  <c r="G74"/>
  <c r="M73"/>
  <c r="J73"/>
  <c r="G73"/>
  <c r="M72"/>
  <c r="J72"/>
  <c r="G72"/>
  <c r="M71"/>
  <c r="J71"/>
  <c r="G71"/>
  <c r="M70"/>
  <c r="J70"/>
  <c r="G70"/>
  <c r="L69"/>
  <c r="K69"/>
  <c r="M69" s="1"/>
  <c r="J69"/>
  <c r="I69"/>
  <c r="H69"/>
  <c r="F69"/>
  <c r="E69"/>
  <c r="M68"/>
  <c r="K67"/>
  <c r="M67" s="1"/>
  <c r="J67"/>
  <c r="I67"/>
  <c r="H67"/>
  <c r="G67"/>
  <c r="F67"/>
  <c r="E67"/>
  <c r="M66"/>
  <c r="J66"/>
  <c r="G66"/>
  <c r="M65"/>
  <c r="J65"/>
  <c r="G65"/>
  <c r="M64"/>
  <c r="J64"/>
  <c r="G64"/>
  <c r="M63"/>
  <c r="H63"/>
  <c r="J63" s="1"/>
  <c r="G63"/>
  <c r="L62"/>
  <c r="K62"/>
  <c r="M62" s="1"/>
  <c r="J62"/>
  <c r="I62"/>
  <c r="H62"/>
  <c r="F62"/>
  <c r="E62"/>
  <c r="M61"/>
  <c r="J61"/>
  <c r="G61"/>
  <c r="M60"/>
  <c r="J60"/>
  <c r="G60"/>
  <c r="M59"/>
  <c r="J59"/>
  <c r="J56" s="1"/>
  <c r="G59"/>
  <c r="M58"/>
  <c r="J58"/>
  <c r="G58"/>
  <c r="M57"/>
  <c r="J57"/>
  <c r="G57"/>
  <c r="G56" s="1"/>
  <c r="L56"/>
  <c r="K56"/>
  <c r="M56" s="1"/>
  <c r="I56"/>
  <c r="H56"/>
  <c r="F56"/>
  <c r="E56"/>
  <c r="M55"/>
  <c r="G55"/>
  <c r="G54" s="1"/>
  <c r="L54"/>
  <c r="K54"/>
  <c r="M54" s="1"/>
  <c r="J54"/>
  <c r="I54"/>
  <c r="H54"/>
  <c r="F54"/>
  <c r="E54"/>
  <c r="M53"/>
  <c r="J53"/>
  <c r="G53"/>
  <c r="G52" s="1"/>
  <c r="L52"/>
  <c r="K52"/>
  <c r="M52" s="1"/>
  <c r="J52"/>
  <c r="I52"/>
  <c r="H52"/>
  <c r="F52"/>
  <c r="E52"/>
  <c r="M51"/>
  <c r="J51"/>
  <c r="G51"/>
  <c r="M50"/>
  <c r="J50"/>
  <c r="G50"/>
  <c r="M49"/>
  <c r="J49"/>
  <c r="G49"/>
  <c r="M48"/>
  <c r="J48"/>
  <c r="G48"/>
  <c r="M47"/>
  <c r="J47"/>
  <c r="G47"/>
  <c r="M46"/>
  <c r="J46"/>
  <c r="G46"/>
  <c r="M45"/>
  <c r="J45"/>
  <c r="G45"/>
  <c r="M44"/>
  <c r="J44"/>
  <c r="J43" s="1"/>
  <c r="G44"/>
  <c r="L43"/>
  <c r="K43"/>
  <c r="I43"/>
  <c r="H43"/>
  <c r="F43"/>
  <c r="E43"/>
  <c r="L42"/>
  <c r="F42"/>
  <c r="E62" i="101"/>
  <c r="E56"/>
  <c r="E43"/>
  <c r="E78"/>
  <c r="M93"/>
  <c r="G93"/>
  <c r="L92"/>
  <c r="K92"/>
  <c r="M92" s="1"/>
  <c r="H92"/>
  <c r="G92"/>
  <c r="E92"/>
  <c r="M91"/>
  <c r="J91"/>
  <c r="G91"/>
  <c r="M90"/>
  <c r="J90"/>
  <c r="G90"/>
  <c r="M89"/>
  <c r="K89"/>
  <c r="J89"/>
  <c r="I89"/>
  <c r="G89"/>
  <c r="M88"/>
  <c r="J88"/>
  <c r="G88"/>
  <c r="M87"/>
  <c r="J87"/>
  <c r="G87"/>
  <c r="L86"/>
  <c r="K86"/>
  <c r="M86" s="1"/>
  <c r="J86"/>
  <c r="I86"/>
  <c r="H86"/>
  <c r="G86"/>
  <c r="F86"/>
  <c r="E86"/>
  <c r="M85"/>
  <c r="J85"/>
  <c r="G85"/>
  <c r="M84"/>
  <c r="J84"/>
  <c r="G84"/>
  <c r="G83" s="1"/>
  <c r="L83"/>
  <c r="K83"/>
  <c r="M83" s="1"/>
  <c r="J83"/>
  <c r="I83"/>
  <c r="H83"/>
  <c r="H42" s="1"/>
  <c r="F83"/>
  <c r="E83"/>
  <c r="M82"/>
  <c r="J82"/>
  <c r="G82"/>
  <c r="M81"/>
  <c r="J81"/>
  <c r="G81"/>
  <c r="M80"/>
  <c r="J80"/>
  <c r="G80"/>
  <c r="M79"/>
  <c r="J79"/>
  <c r="G79"/>
  <c r="L78"/>
  <c r="K78"/>
  <c r="M78" s="1"/>
  <c r="J78"/>
  <c r="I78"/>
  <c r="H78"/>
  <c r="G78"/>
  <c r="F78"/>
  <c r="M77"/>
  <c r="J77"/>
  <c r="G77"/>
  <c r="M76"/>
  <c r="J76"/>
  <c r="J75" s="1"/>
  <c r="G76"/>
  <c r="G75" s="1"/>
  <c r="L75"/>
  <c r="K75"/>
  <c r="M75" s="1"/>
  <c r="I75"/>
  <c r="H75"/>
  <c r="F75"/>
  <c r="E75"/>
  <c r="M74"/>
  <c r="J74"/>
  <c r="G74"/>
  <c r="M73"/>
  <c r="J73"/>
  <c r="G73"/>
  <c r="M72"/>
  <c r="J72"/>
  <c r="G72"/>
  <c r="M71"/>
  <c r="J71"/>
  <c r="J69" s="1"/>
  <c r="G71"/>
  <c r="M70"/>
  <c r="J70"/>
  <c r="G70"/>
  <c r="L69"/>
  <c r="K69"/>
  <c r="I69"/>
  <c r="H69"/>
  <c r="F69"/>
  <c r="E69"/>
  <c r="M68"/>
  <c r="K67"/>
  <c r="M67" s="1"/>
  <c r="J67"/>
  <c r="I67"/>
  <c r="H67"/>
  <c r="G67"/>
  <c r="F67"/>
  <c r="E67"/>
  <c r="M66"/>
  <c r="J66"/>
  <c r="G66"/>
  <c r="G62" s="1"/>
  <c r="M65"/>
  <c r="J65"/>
  <c r="G65"/>
  <c r="M64"/>
  <c r="J64"/>
  <c r="G64"/>
  <c r="M63"/>
  <c r="H63"/>
  <c r="J63" s="1"/>
  <c r="G63"/>
  <c r="L62"/>
  <c r="K62"/>
  <c r="M62" s="1"/>
  <c r="J62"/>
  <c r="I62"/>
  <c r="H62"/>
  <c r="F62"/>
  <c r="M61"/>
  <c r="J61"/>
  <c r="G61"/>
  <c r="M60"/>
  <c r="J60"/>
  <c r="G60"/>
  <c r="M59"/>
  <c r="J59"/>
  <c r="J56" s="1"/>
  <c r="G59"/>
  <c r="M58"/>
  <c r="J58"/>
  <c r="G58"/>
  <c r="M57"/>
  <c r="J57"/>
  <c r="G57"/>
  <c r="L56"/>
  <c r="K56"/>
  <c r="M56" s="1"/>
  <c r="I56"/>
  <c r="H56"/>
  <c r="G56"/>
  <c r="F56"/>
  <c r="M55"/>
  <c r="G55"/>
  <c r="G54" s="1"/>
  <c r="L54"/>
  <c r="K54"/>
  <c r="M54" s="1"/>
  <c r="J54"/>
  <c r="J42" s="1"/>
  <c r="I54"/>
  <c r="H54"/>
  <c r="F54"/>
  <c r="E54"/>
  <c r="M53"/>
  <c r="J53"/>
  <c r="G53"/>
  <c r="G52" s="1"/>
  <c r="L52"/>
  <c r="K52"/>
  <c r="M52" s="1"/>
  <c r="J52"/>
  <c r="I52"/>
  <c r="H52"/>
  <c r="F52"/>
  <c r="E52"/>
  <c r="M51"/>
  <c r="J51"/>
  <c r="G51"/>
  <c r="M50"/>
  <c r="J50"/>
  <c r="G50"/>
  <c r="M49"/>
  <c r="J49"/>
  <c r="G49"/>
  <c r="M48"/>
  <c r="J48"/>
  <c r="G48"/>
  <c r="M47"/>
  <c r="J47"/>
  <c r="G47"/>
  <c r="M46"/>
  <c r="J46"/>
  <c r="G46"/>
  <c r="M45"/>
  <c r="J45"/>
  <c r="G45"/>
  <c r="M44"/>
  <c r="J44"/>
  <c r="J43" s="1"/>
  <c r="G44"/>
  <c r="L43"/>
  <c r="K43"/>
  <c r="I43"/>
  <c r="H43"/>
  <c r="F43"/>
  <c r="F71" i="100"/>
  <c r="G88"/>
  <c r="G89"/>
  <c r="G90"/>
  <c r="G91"/>
  <c r="G92"/>
  <c r="G93"/>
  <c r="F56"/>
  <c r="E56"/>
  <c r="M58"/>
  <c r="J58"/>
  <c r="J57"/>
  <c r="J56" s="1"/>
  <c r="G58"/>
  <c r="G57"/>
  <c r="L92"/>
  <c r="M92" s="1"/>
  <c r="L86"/>
  <c r="L83"/>
  <c r="L78"/>
  <c r="M78" s="1"/>
  <c r="L75"/>
  <c r="L69"/>
  <c r="L62"/>
  <c r="L56"/>
  <c r="M56" s="1"/>
  <c r="L54"/>
  <c r="M54" s="1"/>
  <c r="L52"/>
  <c r="M52" s="1"/>
  <c r="L43"/>
  <c r="M43"/>
  <c r="M44"/>
  <c r="M45"/>
  <c r="M46"/>
  <c r="M47"/>
  <c r="M48"/>
  <c r="M49"/>
  <c r="M50"/>
  <c r="M51"/>
  <c r="M53"/>
  <c r="M55"/>
  <c r="M57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9"/>
  <c r="M80"/>
  <c r="M81"/>
  <c r="M82"/>
  <c r="M83"/>
  <c r="M84"/>
  <c r="M85"/>
  <c r="M87"/>
  <c r="M88"/>
  <c r="M90"/>
  <c r="M91"/>
  <c r="M93"/>
  <c r="K92"/>
  <c r="H92"/>
  <c r="E92"/>
  <c r="J91"/>
  <c r="J89" s="1"/>
  <c r="J90"/>
  <c r="K89"/>
  <c r="M89" s="1"/>
  <c r="I89"/>
  <c r="J88"/>
  <c r="J87"/>
  <c r="G87"/>
  <c r="K86"/>
  <c r="M86" s="1"/>
  <c r="J86"/>
  <c r="I86"/>
  <c r="I42" s="1"/>
  <c r="H86"/>
  <c r="F86"/>
  <c r="E86"/>
  <c r="J85"/>
  <c r="G85"/>
  <c r="J84"/>
  <c r="J83" s="1"/>
  <c r="G84"/>
  <c r="K83"/>
  <c r="I83"/>
  <c r="H83"/>
  <c r="G83"/>
  <c r="F83"/>
  <c r="E83"/>
  <c r="J82"/>
  <c r="G82"/>
  <c r="J81"/>
  <c r="G81"/>
  <c r="J80"/>
  <c r="G80"/>
  <c r="J79"/>
  <c r="G79"/>
  <c r="G78" s="1"/>
  <c r="K78"/>
  <c r="J78"/>
  <c r="I78"/>
  <c r="H78"/>
  <c r="F78"/>
  <c r="E78"/>
  <c r="J77"/>
  <c r="G77"/>
  <c r="J76"/>
  <c r="J75" s="1"/>
  <c r="G76"/>
  <c r="K75"/>
  <c r="I75"/>
  <c r="H75"/>
  <c r="G75"/>
  <c r="F75"/>
  <c r="E75"/>
  <c r="J74"/>
  <c r="G74"/>
  <c r="J73"/>
  <c r="G73"/>
  <c r="J72"/>
  <c r="G72"/>
  <c r="K71"/>
  <c r="J71"/>
  <c r="H71"/>
  <c r="G71"/>
  <c r="J70"/>
  <c r="G70"/>
  <c r="G69" s="1"/>
  <c r="K69"/>
  <c r="J69"/>
  <c r="I69"/>
  <c r="H69"/>
  <c r="F69"/>
  <c r="E69"/>
  <c r="K67"/>
  <c r="J67"/>
  <c r="I67"/>
  <c r="H67"/>
  <c r="G67"/>
  <c r="F67"/>
  <c r="E67"/>
  <c r="J66"/>
  <c r="G66"/>
  <c r="J65"/>
  <c r="G65"/>
  <c r="J64"/>
  <c r="G64"/>
  <c r="G62" s="1"/>
  <c r="H63"/>
  <c r="J63" s="1"/>
  <c r="G63"/>
  <c r="K62"/>
  <c r="J62"/>
  <c r="I62"/>
  <c r="H62"/>
  <c r="F62"/>
  <c r="E62"/>
  <c r="J61"/>
  <c r="G61"/>
  <c r="J60"/>
  <c r="G60"/>
  <c r="J59"/>
  <c r="G59"/>
  <c r="G56" s="1"/>
  <c r="K56"/>
  <c r="I56"/>
  <c r="H56"/>
  <c r="G55"/>
  <c r="G54" s="1"/>
  <c r="K54"/>
  <c r="J54"/>
  <c r="I54"/>
  <c r="H54"/>
  <c r="F54"/>
  <c r="E54"/>
  <c r="J53"/>
  <c r="J52" s="1"/>
  <c r="G53"/>
  <c r="K52"/>
  <c r="I52"/>
  <c r="H52"/>
  <c r="G52"/>
  <c r="F52"/>
  <c r="E52"/>
  <c r="J51"/>
  <c r="G51"/>
  <c r="J50"/>
  <c r="G50"/>
  <c r="J49"/>
  <c r="G49"/>
  <c r="J48"/>
  <c r="G48"/>
  <c r="J47"/>
  <c r="G47"/>
  <c r="J46"/>
  <c r="G46"/>
  <c r="J45"/>
  <c r="G45"/>
  <c r="J44"/>
  <c r="G44"/>
  <c r="G43" s="1"/>
  <c r="K43"/>
  <c r="J43"/>
  <c r="I43"/>
  <c r="H43"/>
  <c r="H42" s="1"/>
  <c r="F43"/>
  <c r="E43"/>
  <c r="K42"/>
  <c r="E42"/>
  <c r="K54" i="99"/>
  <c r="H54"/>
  <c r="E40"/>
  <c r="F40"/>
  <c r="G40"/>
  <c r="H40"/>
  <c r="I40"/>
  <c r="J40"/>
  <c r="K40"/>
  <c r="K75"/>
  <c r="H75"/>
  <c r="E75"/>
  <c r="J74"/>
  <c r="J72" s="1"/>
  <c r="J73"/>
  <c r="K72"/>
  <c r="I72"/>
  <c r="J71"/>
  <c r="G71"/>
  <c r="J70"/>
  <c r="G70"/>
  <c r="K69"/>
  <c r="I69"/>
  <c r="H69"/>
  <c r="G69"/>
  <c r="F69"/>
  <c r="E69"/>
  <c r="J68"/>
  <c r="J66" s="1"/>
  <c r="G68"/>
  <c r="J67"/>
  <c r="G67"/>
  <c r="G66" s="1"/>
  <c r="K66"/>
  <c r="I66"/>
  <c r="H66"/>
  <c r="F66"/>
  <c r="E66"/>
  <c r="J65"/>
  <c r="G65"/>
  <c r="J64"/>
  <c r="G64"/>
  <c r="J63"/>
  <c r="G63"/>
  <c r="J62"/>
  <c r="J61" s="1"/>
  <c r="G62"/>
  <c r="K61"/>
  <c r="I61"/>
  <c r="H61"/>
  <c r="G61"/>
  <c r="F61"/>
  <c r="E61"/>
  <c r="J60"/>
  <c r="G60"/>
  <c r="J59"/>
  <c r="G59"/>
  <c r="G58" s="1"/>
  <c r="K58"/>
  <c r="J58"/>
  <c r="I58"/>
  <c r="H58"/>
  <c r="F58"/>
  <c r="E58"/>
  <c r="J57"/>
  <c r="G57"/>
  <c r="J56"/>
  <c r="G56"/>
  <c r="J55"/>
  <c r="G55"/>
  <c r="J54"/>
  <c r="G54"/>
  <c r="J53"/>
  <c r="J52" s="1"/>
  <c r="G53"/>
  <c r="K52"/>
  <c r="I52"/>
  <c r="H52"/>
  <c r="G52"/>
  <c r="F52"/>
  <c r="E52"/>
  <c r="K50"/>
  <c r="J50"/>
  <c r="I50"/>
  <c r="H50"/>
  <c r="G50"/>
  <c r="F50"/>
  <c r="E50"/>
  <c r="J49"/>
  <c r="G49"/>
  <c r="J48"/>
  <c r="G48"/>
  <c r="J47"/>
  <c r="G47"/>
  <c r="J46"/>
  <c r="H46"/>
  <c r="G46"/>
  <c r="K45"/>
  <c r="J45"/>
  <c r="I45"/>
  <c r="H45"/>
  <c r="G45"/>
  <c r="F45"/>
  <c r="E45"/>
  <c r="J44"/>
  <c r="G44"/>
  <c r="J43"/>
  <c r="G43"/>
  <c r="J42"/>
  <c r="G42"/>
  <c r="G39"/>
  <c r="G38" s="1"/>
  <c r="K38"/>
  <c r="J38"/>
  <c r="I38"/>
  <c r="H38"/>
  <c r="F38"/>
  <c r="E38"/>
  <c r="J37"/>
  <c r="J36" s="1"/>
  <c r="G37"/>
  <c r="G36" s="1"/>
  <c r="K36"/>
  <c r="I36"/>
  <c r="H36"/>
  <c r="F36"/>
  <c r="E36"/>
  <c r="J35"/>
  <c r="G35"/>
  <c r="J34"/>
  <c r="G34"/>
  <c r="J33"/>
  <c r="G33"/>
  <c r="J32"/>
  <c r="G32"/>
  <c r="J31"/>
  <c r="G31"/>
  <c r="J30"/>
  <c r="G30"/>
  <c r="G27" s="1"/>
  <c r="J29"/>
  <c r="G29"/>
  <c r="J28"/>
  <c r="J27" s="1"/>
  <c r="G28"/>
  <c r="K27"/>
  <c r="I27"/>
  <c r="H27"/>
  <c r="F27"/>
  <c r="E27"/>
  <c r="F25" i="98"/>
  <c r="G25"/>
  <c r="H25"/>
  <c r="I25"/>
  <c r="J25"/>
  <c r="K25"/>
  <c r="E25"/>
  <c r="K73"/>
  <c r="H73"/>
  <c r="E73"/>
  <c r="G42" i="103" l="1"/>
  <c r="K42" i="101"/>
  <c r="L42"/>
  <c r="J42" i="102"/>
  <c r="M43"/>
  <c r="G62"/>
  <c r="M78"/>
  <c r="G43"/>
  <c r="G69"/>
  <c r="E42"/>
  <c r="K42"/>
  <c r="M42" s="1"/>
  <c r="G69" i="101"/>
  <c r="F42"/>
  <c r="M42"/>
  <c r="M69"/>
  <c r="I42"/>
  <c r="E42"/>
  <c r="G43"/>
  <c r="G42" s="1"/>
  <c r="M43"/>
  <c r="G86" i="100"/>
  <c r="G42" s="1"/>
  <c r="F42"/>
  <c r="J42"/>
  <c r="L42"/>
  <c r="M42" s="1"/>
  <c r="I26" i="99"/>
  <c r="J69"/>
  <c r="H26"/>
  <c r="F26"/>
  <c r="G26"/>
  <c r="K26"/>
  <c r="J26"/>
  <c r="E26"/>
  <c r="F70" i="98"/>
  <c r="H70"/>
  <c r="I70"/>
  <c r="K70"/>
  <c r="F67"/>
  <c r="H67"/>
  <c r="I67"/>
  <c r="K67"/>
  <c r="E67"/>
  <c r="F64"/>
  <c r="H64"/>
  <c r="I64"/>
  <c r="K64"/>
  <c r="F59"/>
  <c r="H59"/>
  <c r="I59"/>
  <c r="K59"/>
  <c r="E59"/>
  <c r="F56"/>
  <c r="H56"/>
  <c r="I56"/>
  <c r="K56"/>
  <c r="E64"/>
  <c r="F50"/>
  <c r="H50"/>
  <c r="I50"/>
  <c r="K50"/>
  <c r="F48"/>
  <c r="G48"/>
  <c r="H48"/>
  <c r="I48"/>
  <c r="J48"/>
  <c r="K48"/>
  <c r="E48"/>
  <c r="F43"/>
  <c r="H43"/>
  <c r="I43"/>
  <c r="K43"/>
  <c r="F39"/>
  <c r="H39"/>
  <c r="I39"/>
  <c r="K39"/>
  <c r="F37"/>
  <c r="H37"/>
  <c r="I37"/>
  <c r="J37"/>
  <c r="K37"/>
  <c r="F35"/>
  <c r="H35"/>
  <c r="I35"/>
  <c r="K35"/>
  <c r="F26"/>
  <c r="H26"/>
  <c r="I26"/>
  <c r="K26"/>
  <c r="J72"/>
  <c r="J70" s="1"/>
  <c r="G72"/>
  <c r="G70" s="1"/>
  <c r="J71"/>
  <c r="G71"/>
  <c r="E70"/>
  <c r="J69"/>
  <c r="G69"/>
  <c r="J68"/>
  <c r="G68"/>
  <c r="J66"/>
  <c r="G66"/>
  <c r="J65"/>
  <c r="J64" s="1"/>
  <c r="G65"/>
  <c r="G64" s="1"/>
  <c r="J63"/>
  <c r="J62"/>
  <c r="J61"/>
  <c r="J60"/>
  <c r="J58"/>
  <c r="J56" s="1"/>
  <c r="J57"/>
  <c r="J55"/>
  <c r="G55"/>
  <c r="J54"/>
  <c r="G54"/>
  <c r="J53"/>
  <c r="G53"/>
  <c r="J52"/>
  <c r="G52"/>
  <c r="J51"/>
  <c r="J50" s="1"/>
  <c r="G51"/>
  <c r="G50" s="1"/>
  <c r="E50"/>
  <c r="J47"/>
  <c r="G47"/>
  <c r="J46"/>
  <c r="G46"/>
  <c r="J45"/>
  <c r="J43" s="1"/>
  <c r="G45"/>
  <c r="G43" s="1"/>
  <c r="H44"/>
  <c r="J44" s="1"/>
  <c r="G44"/>
  <c r="E43"/>
  <c r="J42"/>
  <c r="G42"/>
  <c r="J41"/>
  <c r="G41"/>
  <c r="J40"/>
  <c r="J39" s="1"/>
  <c r="G40"/>
  <c r="G39" s="1"/>
  <c r="E39"/>
  <c r="G38"/>
  <c r="G37" s="1"/>
  <c r="E37"/>
  <c r="J36"/>
  <c r="J35" s="1"/>
  <c r="G36"/>
  <c r="G35" s="1"/>
  <c r="E35"/>
  <c r="J34"/>
  <c r="G34"/>
  <c r="J33"/>
  <c r="G33"/>
  <c r="J32"/>
  <c r="G32"/>
  <c r="J31"/>
  <c r="J30"/>
  <c r="J29"/>
  <c r="J28"/>
  <c r="J27"/>
  <c r="J67" l="1"/>
  <c r="J26"/>
  <c r="J59"/>
  <c r="G67"/>
  <c r="G31"/>
  <c r="G30" l="1"/>
  <c r="G63"/>
  <c r="G29"/>
  <c r="G62" l="1"/>
  <c r="G28"/>
  <c r="G61" l="1"/>
  <c r="G27"/>
  <c r="G26" s="1"/>
  <c r="E26"/>
  <c r="G60" l="1"/>
  <c r="G59" s="1"/>
  <c r="G58" l="1"/>
  <c r="G57" l="1"/>
  <c r="G56" s="1"/>
  <c r="E56"/>
</calcChain>
</file>

<file path=xl/sharedStrings.xml><?xml version="1.0" encoding="utf-8"?>
<sst xmlns="http://schemas.openxmlformats.org/spreadsheetml/2006/main" count="2027" uniqueCount="125">
  <si>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</si>
  <si>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</si>
  <si>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</si>
  <si>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</si>
  <si>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</si>
  <si>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</si>
  <si>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</si>
  <si>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</si>
  <si>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</si>
  <si>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</si>
  <si>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</si>
  <si>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</si>
  <si>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</si>
  <si>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</si>
  <si>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</si>
  <si>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</si>
  <si>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</si>
  <si>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</si>
  <si>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</si>
  <si>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</si>
  <si>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</si>
  <si>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</si>
  <si>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</si>
  <si>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</si>
  <si>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</si>
  <si>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</si>
  <si>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</si>
  <si>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</si>
  <si>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</si>
  <si>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</si>
  <si>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</si>
  <si>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</si>
  <si>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</si>
  <si>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</si>
  <si>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</si>
  <si>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</si>
  <si>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</si>
  <si>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</si>
  <si>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</si>
  <si>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</si>
  <si>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</si>
  <si>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</si>
  <si>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</si>
  <si>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</si>
  <si>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</si>
  <si>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</si>
  <si>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</si>
  <si>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</si>
  <si>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</si>
  <si>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</si>
  <si>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</si>
  <si>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</si>
  <si>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</si>
  <si>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</si>
  <si>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</si>
  <si>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</si>
  <si>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</si>
  <si>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</si>
  <si>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</si>
  <si>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</si>
  <si>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</si>
  <si>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</si>
  <si>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</si>
  <si>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</si>
  <si>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</si>
  <si>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</si>
  <si>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</si>
  <si>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</si>
  <si>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</si>
  <si>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</si>
  <si>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</si>
  <si>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</si>
  <si>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</si>
  <si>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</si>
  <si>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</si>
  <si>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</si>
  <si>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</si>
  <si>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</si>
  <si>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</si>
  <si>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</si>
  <si>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</si>
  <si>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</si>
  <si>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</si>
  <si>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</si>
  <si>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</si>
  <si>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</si>
  <si>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 xml:space="preserve"> </t>
  </si>
  <si>
    <t>2022 год</t>
  </si>
  <si>
    <t>Условно утвержденные расходы</t>
  </si>
  <si>
    <t>2023 год</t>
  </si>
  <si>
    <t>Поправки</t>
  </si>
  <si>
    <t>Уточненный план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</si>
  <si>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</si>
  <si>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</si>
  <si>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</si>
  <si>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</si>
  <si>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</si>
  <si>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</si>
  <si>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>Проект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</si>
  <si>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</si>
  <si>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</si>
  <si>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</si>
  <si>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 xml:space="preserve">                                                                                        от _____ декабря 2021 года № ____</t>
  </si>
  <si>
    <t xml:space="preserve">                                                          "О бюджете Троснянского муниципального района </t>
  </si>
  <si>
    <t xml:space="preserve">                                                         на 2022 год и на плановый период 2023-2024 годов"</t>
  </si>
  <si>
    <t xml:space="preserve">Распределение расходов бюджета Троснянского муниципального района на 2022 год и плановый период 2023 и 2024 годов по разделам и подразделам функциональной классификации расходов </t>
  </si>
  <si>
    <t>2024 год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</si>
  <si>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</si>
  <si>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</si>
  <si>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</si>
  <si>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</si>
  <si>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</si>
  <si>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                              от 2 декабря 2021 года № ____</t>
  </si>
  <si>
    <t xml:space="preserve">                                                          "О бюджете муниципального Троснянского района </t>
  </si>
  <si>
    <t>Орловской области</t>
  </si>
  <si>
    <t>Утвержденный план</t>
  </si>
  <si>
    <t>Водное хозяйство</t>
  </si>
  <si>
    <t>0406</t>
  </si>
  <si>
    <t xml:space="preserve">                                                                                        от 23 декабря 2021 года № 17</t>
  </si>
  <si>
    <t xml:space="preserve">                                                                                        от 31 марта 2022 года № _____</t>
  </si>
  <si>
    <t xml:space="preserve">                                                                                        от 26 мая 2022 года № _____</t>
  </si>
  <si>
    <t xml:space="preserve">                                                                                        от "_____" ___________ 2022 года № _____</t>
  </si>
  <si>
    <t>Исполнено</t>
  </si>
  <si>
    <t>Процент исполнения</t>
  </si>
  <si>
    <t xml:space="preserve">Отчет об исполнение приложения 8 "Распределение расходов бюджета Троснянского муниципального района на 2022 год и плановый период 2023 и 2024 годов по разделам и подразделам функциональной классификации расходов" за 2022 года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</si>
</sst>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0" fontId="3" fillId="0" borderId="0" xfId="0" applyFont="1" applyAlignment="1">
      <alignment horizontal="center"/>
    </xf>
    <xf numFmtId="165" fontId="0" fillId="0" borderId="0" xfId="0" applyNumberForma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5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2" fontId="7" fillId="0" borderId="1" xfId="0" applyNumberFormat="1" applyFont="1" applyBorder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0" fontId="5" fillId="0" borderId="1" xfId="0" applyNumberFormat="1" applyFont="1" applyBorder="1" applyAlignment="1">
      <alignment horizontal="right" wrapText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right" wrapText="1"/>
    </xf>
    <xf numFmtId="0" fontId="10" fillId="0" borderId="0" xfId="0" applyFont="1"/>
    <xf numFmtId="165" fontId="7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  <xf numFmtId="0" fontId="2" fillId="0" borderId="8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wrapText="1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0"/>
  <sheetViews>
    <sheetView tabSelected="1" topLeftCell="A10" zoomScaleNormal="100" zoomScaleSheetLayoutView="100" workbookViewId="0">
      <selection activeCell="J30" sqref="J30"/>
    </sheetView>
  </sheetViews>
  <sheetFormatPr defaultRowHeight="12.75"/>
  <cols>
    <col min="1" max="1" width="1.28515625" customWidth="1"/>
    <col min="2" max="2" width="44.42578125" customWidth="1"/>
    <col min="3" max="3" width="6.42578125" customWidth="1"/>
    <col min="4" max="4" width="7" customWidth="1"/>
    <col min="5" max="5" width="13.28515625" customWidth="1"/>
    <col min="6" max="6" width="13.42578125" customWidth="1"/>
    <col min="7" max="7" width="13.140625" customWidth="1"/>
  </cols>
  <sheetData>
    <row r="1" spans="1:9" hidden="1"/>
    <row r="2" spans="1:9" hidden="1">
      <c r="B2" s="96"/>
      <c r="C2" s="96"/>
      <c r="D2" s="96"/>
      <c r="E2" s="96"/>
      <c r="F2" s="96"/>
      <c r="G2" s="96"/>
    </row>
    <row r="3" spans="1:9" hidden="1">
      <c r="B3" s="96"/>
      <c r="C3" s="96"/>
      <c r="D3" s="96"/>
      <c r="E3" s="96"/>
      <c r="F3" s="96"/>
      <c r="G3" s="96"/>
    </row>
    <row r="4" spans="1:9" hidden="1">
      <c r="B4" s="96"/>
      <c r="C4" s="96"/>
      <c r="D4" s="96"/>
      <c r="E4" s="96"/>
      <c r="F4" s="96"/>
      <c r="G4" s="96"/>
    </row>
    <row r="5" spans="1:9" hidden="1">
      <c r="B5" s="96"/>
      <c r="C5" s="96"/>
      <c r="D5" s="96"/>
      <c r="E5" s="96"/>
      <c r="F5" s="96"/>
      <c r="G5" s="96"/>
    </row>
    <row r="6" spans="1:9" hidden="1">
      <c r="B6" s="96"/>
      <c r="C6" s="96"/>
      <c r="D6" s="96"/>
      <c r="E6" s="96"/>
      <c r="F6" s="96"/>
      <c r="G6" s="96"/>
    </row>
    <row r="7" spans="1:9" hidden="1"/>
    <row r="8" spans="1:9" hidden="1"/>
    <row r="9" spans="1:9" hidden="1"/>
    <row r="11" spans="1:9">
      <c r="A11" s="1"/>
      <c r="B11" s="1"/>
      <c r="C11" s="77"/>
      <c r="D11" s="77"/>
      <c r="E11" s="77"/>
      <c r="F11" s="77"/>
      <c r="G11" s="77"/>
    </row>
    <row r="12" spans="1:9" ht="48" customHeight="1">
      <c r="A12" s="1"/>
      <c r="B12" s="92" t="s">
        <v>124</v>
      </c>
      <c r="C12" s="92"/>
      <c r="D12" s="92"/>
      <c r="E12" s="92"/>
      <c r="F12" s="92"/>
      <c r="G12" s="92"/>
      <c r="H12" s="104"/>
      <c r="I12" s="104"/>
    </row>
    <row r="13" spans="1:9">
      <c r="A13" s="1"/>
      <c r="B13" s="76"/>
      <c r="C13" s="76"/>
      <c r="D13" s="76"/>
      <c r="E13" s="76"/>
      <c r="F13" s="76"/>
      <c r="G13" s="76"/>
    </row>
    <row r="14" spans="1:9" ht="3.75" customHeight="1">
      <c r="A14" s="1"/>
      <c r="B14" s="3"/>
      <c r="C14" s="3"/>
      <c r="D14" s="3"/>
      <c r="E14" s="3"/>
      <c r="F14" s="3"/>
      <c r="G14" s="3"/>
    </row>
    <row r="15" spans="1:9">
      <c r="A15" s="1"/>
      <c r="B15" s="3"/>
      <c r="C15" s="3"/>
      <c r="D15" s="3"/>
      <c r="E15" s="3"/>
      <c r="F15" s="3"/>
      <c r="G15" s="3"/>
    </row>
    <row r="16" spans="1:9" hidden="1">
      <c r="A16" s="1"/>
      <c r="B16" s="93"/>
      <c r="C16" s="93"/>
      <c r="D16" s="93"/>
      <c r="E16" s="93"/>
      <c r="F16" s="93"/>
      <c r="G16" s="93"/>
    </row>
    <row r="17" spans="1:7" hidden="1">
      <c r="A17" s="1"/>
      <c r="B17" s="89"/>
      <c r="C17" s="89"/>
      <c r="D17" s="89"/>
      <c r="E17" s="89"/>
      <c r="F17" s="89"/>
      <c r="G17" s="89"/>
    </row>
    <row r="18" spans="1:7" hidden="1">
      <c r="A18" s="1"/>
      <c r="B18" s="90"/>
      <c r="C18" s="90"/>
      <c r="D18" s="90"/>
      <c r="E18" s="90"/>
      <c r="F18" s="90"/>
      <c r="G18" s="90"/>
    </row>
    <row r="19" spans="1:7" hidden="1">
      <c r="A19" s="1"/>
      <c r="B19" s="90"/>
      <c r="C19" s="90"/>
      <c r="D19" s="90"/>
      <c r="E19" s="90"/>
      <c r="F19" s="90"/>
      <c r="G19" s="90"/>
    </row>
    <row r="20" spans="1:7" hidden="1">
      <c r="A20" s="1"/>
      <c r="B20" s="90"/>
      <c r="C20" s="90"/>
      <c r="D20" s="90"/>
      <c r="E20" s="90"/>
      <c r="F20" s="90"/>
      <c r="G20" s="90"/>
    </row>
    <row r="21" spans="1:7" hidden="1">
      <c r="A21" s="1"/>
      <c r="B21" s="90"/>
      <c r="C21" s="90"/>
      <c r="D21" s="90"/>
      <c r="E21" s="90"/>
      <c r="F21" s="90"/>
      <c r="G21" s="90"/>
    </row>
    <row r="22" spans="1:7" hidden="1">
      <c r="A22" s="1"/>
      <c r="B22" s="90"/>
      <c r="C22" s="90"/>
      <c r="D22" s="90"/>
      <c r="E22" s="90"/>
      <c r="F22" s="90"/>
      <c r="G22" s="90"/>
    </row>
    <row r="23" spans="1:7" hidden="1">
      <c r="A23" s="1"/>
      <c r="B23" s="78"/>
      <c r="C23" s="78"/>
      <c r="D23" s="78"/>
      <c r="E23" s="78"/>
      <c r="F23" s="78"/>
      <c r="G23" s="78"/>
    </row>
    <row r="24" spans="1:7" hidden="1">
      <c r="A24" s="1"/>
      <c r="B24" s="79"/>
      <c r="C24" s="79"/>
      <c r="D24" s="79"/>
      <c r="E24" s="80"/>
      <c r="F24" s="80"/>
      <c r="G24" s="80"/>
    </row>
    <row r="25" spans="1:7" ht="12.75" customHeight="1">
      <c r="A25" s="1"/>
      <c r="B25" s="81" t="s">
        <v>93</v>
      </c>
      <c r="C25" s="81" t="s">
        <v>0</v>
      </c>
      <c r="D25" s="82" t="s">
        <v>1</v>
      </c>
      <c r="E25" s="85" t="s">
        <v>107</v>
      </c>
      <c r="F25" s="86"/>
      <c r="G25" s="86"/>
    </row>
    <row r="26" spans="1:7" ht="3.75" customHeight="1">
      <c r="A26" s="1"/>
      <c r="B26" s="81"/>
      <c r="C26" s="81"/>
      <c r="D26" s="83"/>
      <c r="E26" s="87"/>
      <c r="F26" s="88"/>
      <c r="G26" s="88"/>
    </row>
    <row r="27" spans="1:7" ht="16.5" customHeight="1">
      <c r="A27" s="1"/>
      <c r="B27" s="81"/>
      <c r="C27" s="81"/>
      <c r="D27" s="83"/>
      <c r="E27" s="84" t="s">
        <v>87</v>
      </c>
      <c r="F27" s="84"/>
      <c r="G27" s="84"/>
    </row>
    <row r="28" spans="1:7" ht="30.75" customHeight="1">
      <c r="A28" s="1"/>
      <c r="B28" s="81"/>
      <c r="C28" s="81"/>
      <c r="D28" s="84"/>
      <c r="E28" s="9" t="s">
        <v>115</v>
      </c>
      <c r="F28" s="9" t="s">
        <v>122</v>
      </c>
      <c r="G28" s="9" t="s">
        <v>123</v>
      </c>
    </row>
    <row r="29" spans="1:7" ht="14.25" customHeight="1">
      <c r="A29" s="1"/>
      <c r="B29" s="12" t="s">
        <v>51</v>
      </c>
      <c r="C29" s="41"/>
      <c r="D29" s="41"/>
      <c r="E29" s="13">
        <f>E30+E39+E41+E43+E49+E54+E56+E62+E65+E70+E73+E79</f>
        <v>312230.29999999993</v>
      </c>
      <c r="F29" s="13">
        <f>F30+F39+F41+F43+F49+F54+F56+F62+F65+F70+F73+F79</f>
        <v>295885.59999999998</v>
      </c>
      <c r="G29" s="13">
        <f>F29/E29*100</f>
        <v>94.765178139341387</v>
      </c>
    </row>
    <row r="30" spans="1:7" ht="12" customHeight="1">
      <c r="A30" s="2"/>
      <c r="B30" s="14" t="s">
        <v>70</v>
      </c>
      <c r="C30" s="26" t="s">
        <v>25</v>
      </c>
      <c r="D30" s="42" t="s">
        <v>25</v>
      </c>
      <c r="E30" s="13">
        <f>E31+E32+E33+E34+E35+E37+E38</f>
        <v>37297.899999999994</v>
      </c>
      <c r="F30" s="13">
        <f>F31+F32+F33+F34+F35+F37+F38</f>
        <v>35916.199999999997</v>
      </c>
      <c r="G30" s="13">
        <f t="shared" ref="G30:G78" si="0">F30/E30*100</f>
        <v>96.295501891527408</v>
      </c>
    </row>
    <row r="31" spans="1:7" ht="26.25" customHeight="1">
      <c r="A31" s="2"/>
      <c r="B31" s="16" t="s">
        <v>15</v>
      </c>
      <c r="C31" s="43" t="s">
        <v>25</v>
      </c>
      <c r="D31" s="44" t="s">
        <v>26</v>
      </c>
      <c r="E31" s="17">
        <v>1607.4</v>
      </c>
      <c r="F31" s="18">
        <v>1607.4</v>
      </c>
      <c r="G31" s="13">
        <f t="shared" si="0"/>
        <v>100</v>
      </c>
    </row>
    <row r="32" spans="1:7" ht="42" customHeight="1">
      <c r="A32" s="2"/>
      <c r="B32" s="16" t="s">
        <v>16</v>
      </c>
      <c r="C32" s="43" t="s">
        <v>25</v>
      </c>
      <c r="D32" s="44" t="s">
        <v>27</v>
      </c>
      <c r="E32" s="17">
        <v>284.10000000000002</v>
      </c>
      <c r="F32" s="18">
        <v>284.10000000000002</v>
      </c>
      <c r="G32" s="13">
        <f t="shared" si="0"/>
        <v>100</v>
      </c>
    </row>
    <row r="33" spans="1:7" ht="39" customHeight="1">
      <c r="A33" s="1"/>
      <c r="B33" s="16" t="s">
        <v>17</v>
      </c>
      <c r="C33" s="43" t="s">
        <v>25</v>
      </c>
      <c r="D33" s="43" t="s">
        <v>29</v>
      </c>
      <c r="E33" s="17">
        <v>16532.900000000001</v>
      </c>
      <c r="F33" s="18">
        <v>16156.1</v>
      </c>
      <c r="G33" s="13">
        <f t="shared" si="0"/>
        <v>97.72090800766955</v>
      </c>
    </row>
    <row r="34" spans="1:7" ht="13.5" customHeight="1">
      <c r="A34" s="1"/>
      <c r="B34" s="45" t="s">
        <v>80</v>
      </c>
      <c r="C34" s="20" t="s">
        <v>25</v>
      </c>
      <c r="D34" s="20" t="s">
        <v>81</v>
      </c>
      <c r="E34" s="17">
        <v>39.1</v>
      </c>
      <c r="F34" s="18">
        <v>39.1</v>
      </c>
      <c r="G34" s="13">
        <f t="shared" si="0"/>
        <v>100</v>
      </c>
    </row>
    <row r="35" spans="1:7" ht="39.75" customHeight="1">
      <c r="A35" s="1"/>
      <c r="B35" s="16" t="s">
        <v>18</v>
      </c>
      <c r="C35" s="43" t="s">
        <v>25</v>
      </c>
      <c r="D35" s="43" t="s">
        <v>28</v>
      </c>
      <c r="E35" s="17">
        <v>4765.6000000000004</v>
      </c>
      <c r="F35" s="18">
        <v>4744.3999999999996</v>
      </c>
      <c r="G35" s="13">
        <f t="shared" si="0"/>
        <v>99.5551452073191</v>
      </c>
    </row>
    <row r="36" spans="1:7" ht="16.5" hidden="1" customHeight="1">
      <c r="A36" s="1"/>
      <c r="B36" s="16" t="s">
        <v>92</v>
      </c>
      <c r="C36" s="43" t="s">
        <v>25</v>
      </c>
      <c r="D36" s="43" t="s">
        <v>60</v>
      </c>
      <c r="E36" s="21"/>
      <c r="F36" s="21"/>
      <c r="G36" s="13" t="e">
        <f t="shared" si="0"/>
        <v>#DIV/0!</v>
      </c>
    </row>
    <row r="37" spans="1:7" s="39" customFormat="1">
      <c r="A37" s="1"/>
      <c r="B37" s="16" t="s">
        <v>2</v>
      </c>
      <c r="C37" s="43" t="s">
        <v>25</v>
      </c>
      <c r="D37" s="43" t="s">
        <v>30</v>
      </c>
      <c r="E37" s="18">
        <v>237.1</v>
      </c>
      <c r="F37" s="18"/>
      <c r="G37" s="13">
        <f t="shared" si="0"/>
        <v>0</v>
      </c>
    </row>
    <row r="38" spans="1:7" ht="17.25" customHeight="1">
      <c r="A38" s="1"/>
      <c r="B38" s="16" t="s">
        <v>64</v>
      </c>
      <c r="C38" s="43" t="s">
        <v>25</v>
      </c>
      <c r="D38" s="43" t="s">
        <v>31</v>
      </c>
      <c r="E38" s="22">
        <v>13831.7</v>
      </c>
      <c r="F38" s="22">
        <v>13085.1</v>
      </c>
      <c r="G38" s="13">
        <f t="shared" si="0"/>
        <v>94.602254242067133</v>
      </c>
    </row>
    <row r="39" spans="1:7" s="11" customFormat="1" ht="17.25" customHeight="1">
      <c r="A39" s="10"/>
      <c r="B39" s="14" t="s">
        <v>71</v>
      </c>
      <c r="C39" s="26" t="s">
        <v>58</v>
      </c>
      <c r="D39" s="26" t="s">
        <v>58</v>
      </c>
      <c r="E39" s="13">
        <f t="shared" ref="E39:F39" si="1">E40</f>
        <v>927.7</v>
      </c>
      <c r="F39" s="23">
        <f t="shared" si="1"/>
        <v>829.4</v>
      </c>
      <c r="G39" s="13">
        <f t="shared" si="0"/>
        <v>89.40390212353131</v>
      </c>
    </row>
    <row r="40" spans="1:7" ht="17.25" customHeight="1">
      <c r="A40" s="1"/>
      <c r="B40" s="24" t="s">
        <v>24</v>
      </c>
      <c r="C40" s="43" t="s">
        <v>58</v>
      </c>
      <c r="D40" s="43" t="s">
        <v>59</v>
      </c>
      <c r="E40" s="22">
        <v>927.7</v>
      </c>
      <c r="F40" s="25">
        <v>829.4</v>
      </c>
      <c r="G40" s="13">
        <f t="shared" si="0"/>
        <v>89.40390212353131</v>
      </c>
    </row>
    <row r="41" spans="1:7" ht="27.75" customHeight="1">
      <c r="A41" s="1"/>
      <c r="B41" s="46" t="s">
        <v>66</v>
      </c>
      <c r="C41" s="26" t="s">
        <v>68</v>
      </c>
      <c r="D41" s="26" t="s">
        <v>68</v>
      </c>
      <c r="E41" s="13">
        <f t="shared" ref="E41:F41" si="2">E42</f>
        <v>2578.9</v>
      </c>
      <c r="F41" s="13">
        <f t="shared" si="2"/>
        <v>2543.8000000000002</v>
      </c>
      <c r="G41" s="13">
        <f t="shared" si="0"/>
        <v>98.63895459304355</v>
      </c>
    </row>
    <row r="42" spans="1:7" ht="37.5" customHeight="1">
      <c r="A42" s="1"/>
      <c r="B42" s="47" t="s">
        <v>67</v>
      </c>
      <c r="C42" s="43" t="s">
        <v>68</v>
      </c>
      <c r="D42" s="43" t="s">
        <v>69</v>
      </c>
      <c r="E42" s="22">
        <v>2578.9</v>
      </c>
      <c r="F42" s="22">
        <v>2543.8000000000002</v>
      </c>
      <c r="G42" s="13">
        <f t="shared" si="0"/>
        <v>98.63895459304355</v>
      </c>
    </row>
    <row r="43" spans="1:7" ht="16.5" customHeight="1">
      <c r="A43" s="1"/>
      <c r="B43" s="14" t="s">
        <v>72</v>
      </c>
      <c r="C43" s="26" t="s">
        <v>32</v>
      </c>
      <c r="D43" s="42" t="s">
        <v>32</v>
      </c>
      <c r="E43" s="13">
        <f>E46+E47+E48+E44+E45</f>
        <v>56332.2</v>
      </c>
      <c r="F43" s="13">
        <f t="shared" ref="F43" si="3">F46+F47+F48+F44+F45</f>
        <v>42755.6</v>
      </c>
      <c r="G43" s="13">
        <f t="shared" si="0"/>
        <v>75.899041755869646</v>
      </c>
    </row>
    <row r="44" spans="1:7" ht="15" customHeight="1">
      <c r="A44" s="1"/>
      <c r="B44" s="24" t="s">
        <v>110</v>
      </c>
      <c r="C44" s="43" t="s">
        <v>32</v>
      </c>
      <c r="D44" s="44" t="s">
        <v>111</v>
      </c>
      <c r="E44" s="17"/>
      <c r="F44" s="17"/>
      <c r="G44" s="13" t="e">
        <f t="shared" si="0"/>
        <v>#DIV/0!</v>
      </c>
    </row>
    <row r="45" spans="1:7" ht="17.25" customHeight="1">
      <c r="A45" s="1"/>
      <c r="B45" s="48" t="s">
        <v>116</v>
      </c>
      <c r="C45" s="43" t="s">
        <v>32</v>
      </c>
      <c r="D45" s="44" t="s">
        <v>117</v>
      </c>
      <c r="E45" s="17">
        <v>480.7</v>
      </c>
      <c r="F45" s="17">
        <v>423.9</v>
      </c>
      <c r="G45" s="13">
        <f t="shared" si="0"/>
        <v>88.18389848138132</v>
      </c>
    </row>
    <row r="46" spans="1:7">
      <c r="A46" s="1"/>
      <c r="B46" s="24" t="s">
        <v>12</v>
      </c>
      <c r="C46" s="43" t="s">
        <v>32</v>
      </c>
      <c r="D46" s="43" t="s">
        <v>33</v>
      </c>
      <c r="E46" s="22">
        <v>2246.1999999999998</v>
      </c>
      <c r="F46" s="22">
        <v>2057.6</v>
      </c>
      <c r="G46" s="13">
        <f t="shared" si="0"/>
        <v>91.603597186359181</v>
      </c>
    </row>
    <row r="47" spans="1:7" ht="15.75" customHeight="1">
      <c r="A47" s="1"/>
      <c r="B47" s="24" t="s">
        <v>21</v>
      </c>
      <c r="C47" s="43" t="s">
        <v>32</v>
      </c>
      <c r="D47" s="43" t="s">
        <v>34</v>
      </c>
      <c r="E47" s="18">
        <v>53505.3</v>
      </c>
      <c r="F47" s="18">
        <v>40194.1</v>
      </c>
      <c r="G47" s="13">
        <f t="shared" si="0"/>
        <v>75.121716914025342</v>
      </c>
    </row>
    <row r="48" spans="1:7" ht="15.75" customHeight="1">
      <c r="A48" s="1"/>
      <c r="B48" s="24" t="s">
        <v>3</v>
      </c>
      <c r="C48" s="43" t="s">
        <v>32</v>
      </c>
      <c r="D48" s="43" t="s">
        <v>35</v>
      </c>
      <c r="E48" s="22">
        <v>100</v>
      </c>
      <c r="F48" s="22">
        <v>80</v>
      </c>
      <c r="G48" s="13">
        <f t="shared" si="0"/>
        <v>80</v>
      </c>
    </row>
    <row r="49" spans="1:7" ht="20.25" customHeight="1">
      <c r="A49" s="1"/>
      <c r="B49" s="14" t="s">
        <v>82</v>
      </c>
      <c r="C49" s="26" t="s">
        <v>57</v>
      </c>
      <c r="D49" s="26" t="s">
        <v>57</v>
      </c>
      <c r="E49" s="29">
        <f>E51+E52+E53</f>
        <v>7802.1</v>
      </c>
      <c r="F49" s="29">
        <f>F51+F52+F53</f>
        <v>7500.2</v>
      </c>
      <c r="G49" s="13">
        <f t="shared" si="0"/>
        <v>96.13052896015175</v>
      </c>
    </row>
    <row r="50" spans="1:7" hidden="1">
      <c r="A50" s="1"/>
      <c r="B50" s="24" t="s">
        <v>8</v>
      </c>
      <c r="C50" s="43" t="s">
        <v>57</v>
      </c>
      <c r="D50" s="43" t="s">
        <v>52</v>
      </c>
      <c r="E50" s="22"/>
      <c r="F50" s="22"/>
      <c r="G50" s="13" t="e">
        <f t="shared" si="0"/>
        <v>#DIV/0!</v>
      </c>
    </row>
    <row r="51" spans="1:7">
      <c r="A51" s="1"/>
      <c r="B51" s="24" t="s">
        <v>63</v>
      </c>
      <c r="C51" s="43" t="s">
        <v>57</v>
      </c>
      <c r="D51" s="43" t="s">
        <v>52</v>
      </c>
      <c r="E51" s="22">
        <v>202</v>
      </c>
      <c r="F51" s="22">
        <v>201.5</v>
      </c>
      <c r="G51" s="13">
        <f t="shared" si="0"/>
        <v>99.752475247524757</v>
      </c>
    </row>
    <row r="52" spans="1:7" ht="15" customHeight="1">
      <c r="A52" s="1"/>
      <c r="B52" s="24" t="s">
        <v>9</v>
      </c>
      <c r="C52" s="43" t="s">
        <v>57</v>
      </c>
      <c r="D52" s="43" t="s">
        <v>53</v>
      </c>
      <c r="E52" s="22">
        <v>100</v>
      </c>
      <c r="F52" s="22">
        <v>17.399999999999999</v>
      </c>
      <c r="G52" s="13">
        <f t="shared" si="0"/>
        <v>17.399999999999999</v>
      </c>
    </row>
    <row r="53" spans="1:7">
      <c r="A53" s="1"/>
      <c r="B53" s="24" t="s">
        <v>61</v>
      </c>
      <c r="C53" s="43" t="s">
        <v>57</v>
      </c>
      <c r="D53" s="43" t="s">
        <v>62</v>
      </c>
      <c r="E53" s="22">
        <v>7500.1</v>
      </c>
      <c r="F53" s="22">
        <v>7281.3</v>
      </c>
      <c r="G53" s="13">
        <f t="shared" si="0"/>
        <v>97.082705563925813</v>
      </c>
    </row>
    <row r="54" spans="1:7" s="8" customFormat="1" ht="13.5" hidden="1" customHeight="1">
      <c r="A54" s="2"/>
      <c r="B54" s="14" t="s">
        <v>97</v>
      </c>
      <c r="C54" s="26" t="s">
        <v>94</v>
      </c>
      <c r="D54" s="26" t="s">
        <v>94</v>
      </c>
      <c r="E54" s="29">
        <f t="shared" ref="E54:F54" si="4">E55</f>
        <v>0</v>
      </c>
      <c r="F54" s="29">
        <f t="shared" si="4"/>
        <v>0</v>
      </c>
      <c r="G54" s="13" t="e">
        <f t="shared" si="0"/>
        <v>#DIV/0!</v>
      </c>
    </row>
    <row r="55" spans="1:7" ht="24.75" hidden="1" customHeight="1">
      <c r="A55" s="1"/>
      <c r="B55" s="24" t="s">
        <v>96</v>
      </c>
      <c r="C55" s="43" t="s">
        <v>94</v>
      </c>
      <c r="D55" s="43" t="s">
        <v>95</v>
      </c>
      <c r="E55" s="22"/>
      <c r="F55" s="22"/>
      <c r="G55" s="13" t="e">
        <f t="shared" si="0"/>
        <v>#DIV/0!</v>
      </c>
    </row>
    <row r="56" spans="1:7">
      <c r="A56" s="1"/>
      <c r="B56" s="14" t="s">
        <v>73</v>
      </c>
      <c r="C56" s="26" t="s">
        <v>49</v>
      </c>
      <c r="D56" s="26" t="s">
        <v>49</v>
      </c>
      <c r="E56" s="29">
        <f t="shared" ref="E56:F56" si="5">E57+E58+E60+E61+E59</f>
        <v>187046</v>
      </c>
      <c r="F56" s="29">
        <f t="shared" si="5"/>
        <v>186205.6</v>
      </c>
      <c r="G56" s="13">
        <f t="shared" si="0"/>
        <v>99.550698758594152</v>
      </c>
    </row>
    <row r="57" spans="1:7" ht="15.75" customHeight="1">
      <c r="A57" s="1"/>
      <c r="B57" s="24" t="s">
        <v>4</v>
      </c>
      <c r="C57" s="43" t="s">
        <v>49</v>
      </c>
      <c r="D57" s="43" t="s">
        <v>36</v>
      </c>
      <c r="E57" s="22">
        <v>14504.7</v>
      </c>
      <c r="F57" s="22">
        <v>14342.5</v>
      </c>
      <c r="G57" s="13">
        <f t="shared" si="0"/>
        <v>98.881741780250536</v>
      </c>
    </row>
    <row r="58" spans="1:7">
      <c r="A58" s="1"/>
      <c r="B58" s="24" t="s">
        <v>5</v>
      </c>
      <c r="C58" s="43" t="s">
        <v>49</v>
      </c>
      <c r="D58" s="43" t="s">
        <v>37</v>
      </c>
      <c r="E58" s="30">
        <v>153145.9</v>
      </c>
      <c r="F58" s="30">
        <v>152553.60000000001</v>
      </c>
      <c r="G58" s="13">
        <f t="shared" si="0"/>
        <v>99.613244624896922</v>
      </c>
    </row>
    <row r="59" spans="1:7" ht="11.25" customHeight="1">
      <c r="A59" s="1"/>
      <c r="B59" s="24" t="s">
        <v>83</v>
      </c>
      <c r="C59" s="43" t="s">
        <v>49</v>
      </c>
      <c r="D59" s="43" t="s">
        <v>84</v>
      </c>
      <c r="E59" s="30">
        <v>12476.1</v>
      </c>
      <c r="F59" s="30">
        <v>12401.1</v>
      </c>
      <c r="G59" s="13">
        <f t="shared" si="0"/>
        <v>99.3988506023517</v>
      </c>
    </row>
    <row r="60" spans="1:7" ht="15" customHeight="1">
      <c r="A60" s="1"/>
      <c r="B60" s="24" t="s">
        <v>6</v>
      </c>
      <c r="C60" s="43" t="s">
        <v>49</v>
      </c>
      <c r="D60" s="43" t="s">
        <v>38</v>
      </c>
      <c r="E60" s="18">
        <v>875.8</v>
      </c>
      <c r="F60" s="18">
        <v>875.8</v>
      </c>
      <c r="G60" s="13">
        <f t="shared" si="0"/>
        <v>100</v>
      </c>
    </row>
    <row r="61" spans="1:7" ht="14.25" customHeight="1">
      <c r="A61" s="1"/>
      <c r="B61" s="24" t="s">
        <v>10</v>
      </c>
      <c r="C61" s="43" t="s">
        <v>49</v>
      </c>
      <c r="D61" s="43" t="s">
        <v>39</v>
      </c>
      <c r="E61" s="18">
        <v>6043.5</v>
      </c>
      <c r="F61" s="18">
        <v>6032.6</v>
      </c>
      <c r="G61" s="13">
        <f t="shared" si="0"/>
        <v>99.819640936543394</v>
      </c>
    </row>
    <row r="62" spans="1:7" ht="15" customHeight="1">
      <c r="A62" s="1"/>
      <c r="B62" s="14" t="s">
        <v>74</v>
      </c>
      <c r="C62" s="26" t="s">
        <v>40</v>
      </c>
      <c r="D62" s="26" t="s">
        <v>40</v>
      </c>
      <c r="E62" s="13">
        <f t="shared" ref="E62:F62" si="6">E63+E64</f>
        <v>8900.8000000000011</v>
      </c>
      <c r="F62" s="13">
        <f t="shared" si="6"/>
        <v>8842.2000000000007</v>
      </c>
      <c r="G62" s="13">
        <f t="shared" si="0"/>
        <v>99.341632212834796</v>
      </c>
    </row>
    <row r="63" spans="1:7">
      <c r="A63" s="1"/>
      <c r="B63" s="24" t="s">
        <v>7</v>
      </c>
      <c r="C63" s="43" t="s">
        <v>40</v>
      </c>
      <c r="D63" s="43" t="s">
        <v>41</v>
      </c>
      <c r="E63" s="22">
        <v>7458.1</v>
      </c>
      <c r="F63" s="22">
        <v>7399.5</v>
      </c>
      <c r="G63" s="13">
        <f t="shared" si="0"/>
        <v>99.214277094702396</v>
      </c>
    </row>
    <row r="64" spans="1:7" ht="14.25" customHeight="1">
      <c r="A64" s="1"/>
      <c r="B64" s="24" t="s">
        <v>23</v>
      </c>
      <c r="C64" s="43" t="s">
        <v>40</v>
      </c>
      <c r="D64" s="43" t="s">
        <v>42</v>
      </c>
      <c r="E64" s="22">
        <v>1442.7</v>
      </c>
      <c r="F64" s="22">
        <v>1442.7</v>
      </c>
      <c r="G64" s="13">
        <f t="shared" si="0"/>
        <v>100</v>
      </c>
    </row>
    <row r="65" spans="1:7" ht="15" customHeight="1">
      <c r="A65" s="1"/>
      <c r="B65" s="14" t="s">
        <v>75</v>
      </c>
      <c r="C65" s="26" t="s">
        <v>43</v>
      </c>
      <c r="D65" s="26" t="s">
        <v>43</v>
      </c>
      <c r="E65" s="29">
        <f>E66+E67+E68+E69</f>
        <v>6691.6</v>
      </c>
      <c r="F65" s="29">
        <f t="shared" ref="F65" si="7">F66+F67+F68+F69</f>
        <v>6659.5</v>
      </c>
      <c r="G65" s="13">
        <f t="shared" si="0"/>
        <v>99.520294100065755</v>
      </c>
    </row>
    <row r="66" spans="1:7">
      <c r="A66" s="1"/>
      <c r="B66" s="24" t="s">
        <v>11</v>
      </c>
      <c r="C66" s="43" t="s">
        <v>43</v>
      </c>
      <c r="D66" s="43" t="s">
        <v>44</v>
      </c>
      <c r="E66" s="22">
        <v>1000.8</v>
      </c>
      <c r="F66" s="22">
        <v>1000.8</v>
      </c>
      <c r="G66" s="13">
        <f t="shared" si="0"/>
        <v>100</v>
      </c>
    </row>
    <row r="67" spans="1:7" ht="12" customHeight="1">
      <c r="A67" s="1"/>
      <c r="B67" s="24" t="s">
        <v>13</v>
      </c>
      <c r="C67" s="43" t="s">
        <v>43</v>
      </c>
      <c r="D67" s="43" t="s">
        <v>54</v>
      </c>
      <c r="E67" s="22">
        <v>1282.9000000000001</v>
      </c>
      <c r="F67" s="22">
        <v>1279.9000000000001</v>
      </c>
      <c r="G67" s="13">
        <f t="shared" si="0"/>
        <v>99.766154805518752</v>
      </c>
    </row>
    <row r="68" spans="1:7">
      <c r="A68" s="1"/>
      <c r="B68" s="24" t="s">
        <v>19</v>
      </c>
      <c r="C68" s="43" t="s">
        <v>43</v>
      </c>
      <c r="D68" s="43" t="s">
        <v>45</v>
      </c>
      <c r="E68" s="22">
        <v>3316.4</v>
      </c>
      <c r="F68" s="22">
        <v>3287.3</v>
      </c>
      <c r="G68" s="13">
        <f t="shared" si="0"/>
        <v>99.122542515981181</v>
      </c>
    </row>
    <row r="69" spans="1:7" ht="18" customHeight="1">
      <c r="A69" s="1"/>
      <c r="B69" s="24" t="s">
        <v>14</v>
      </c>
      <c r="C69" s="43" t="s">
        <v>43</v>
      </c>
      <c r="D69" s="43" t="s">
        <v>46</v>
      </c>
      <c r="E69" s="25">
        <v>1091.5</v>
      </c>
      <c r="F69" s="22">
        <v>1091.5</v>
      </c>
      <c r="G69" s="13">
        <f t="shared" si="0"/>
        <v>100</v>
      </c>
    </row>
    <row r="70" spans="1:7" ht="16.5" customHeight="1">
      <c r="A70" s="1"/>
      <c r="B70" s="14" t="s">
        <v>76</v>
      </c>
      <c r="C70" s="26" t="s">
        <v>50</v>
      </c>
      <c r="D70" s="26" t="s">
        <v>47</v>
      </c>
      <c r="E70" s="29">
        <f t="shared" ref="E70:F70" si="8">E71+E72</f>
        <v>100</v>
      </c>
      <c r="F70" s="29">
        <f t="shared" si="8"/>
        <v>100</v>
      </c>
      <c r="G70" s="13">
        <f t="shared" si="0"/>
        <v>100</v>
      </c>
    </row>
    <row r="71" spans="1:7">
      <c r="A71" s="1"/>
      <c r="B71" s="24" t="s">
        <v>22</v>
      </c>
      <c r="C71" s="43" t="s">
        <v>50</v>
      </c>
      <c r="D71" s="43" t="s">
        <v>47</v>
      </c>
      <c r="E71" s="22">
        <v>100</v>
      </c>
      <c r="F71" s="22">
        <v>100</v>
      </c>
      <c r="G71" s="13">
        <f t="shared" si="0"/>
        <v>100</v>
      </c>
    </row>
    <row r="72" spans="1:7" hidden="1">
      <c r="B72" s="31" t="s">
        <v>85</v>
      </c>
      <c r="C72" s="32">
        <v>1100</v>
      </c>
      <c r="D72" s="32">
        <v>1102</v>
      </c>
      <c r="E72" s="33"/>
      <c r="F72" s="33"/>
      <c r="G72" s="13" t="e">
        <f t="shared" si="0"/>
        <v>#DIV/0!</v>
      </c>
    </row>
    <row r="73" spans="1:7" ht="50.25" customHeight="1">
      <c r="B73" s="14" t="s">
        <v>77</v>
      </c>
      <c r="C73" s="26" t="s">
        <v>48</v>
      </c>
      <c r="D73" s="26" t="s">
        <v>48</v>
      </c>
      <c r="E73" s="15">
        <f>E74+E75+E78</f>
        <v>4553.1000000000004</v>
      </c>
      <c r="F73" s="15">
        <f t="shared" ref="F73" si="9">F74+F75+F78</f>
        <v>4533.1000000000004</v>
      </c>
      <c r="G73" s="13">
        <f t="shared" si="0"/>
        <v>99.560738837275693</v>
      </c>
    </row>
    <row r="74" spans="1:7" ht="36" customHeight="1">
      <c r="B74" s="24" t="s">
        <v>65</v>
      </c>
      <c r="C74" s="43" t="s">
        <v>48</v>
      </c>
      <c r="D74" s="43" t="s">
        <v>55</v>
      </c>
      <c r="E74" s="21">
        <v>3263.1</v>
      </c>
      <c r="F74" s="21">
        <v>3263.1</v>
      </c>
      <c r="G74" s="13">
        <f t="shared" si="0"/>
        <v>100</v>
      </c>
    </row>
    <row r="75" spans="1:7" hidden="1">
      <c r="B75" s="24" t="s">
        <v>20</v>
      </c>
      <c r="C75" s="43" t="s">
        <v>48</v>
      </c>
      <c r="D75" s="43" t="s">
        <v>56</v>
      </c>
      <c r="E75" s="22"/>
      <c r="F75" s="22"/>
      <c r="G75" s="13" t="e">
        <f t="shared" si="0"/>
        <v>#DIV/0!</v>
      </c>
    </row>
    <row r="76" spans="1:7" s="2" customFormat="1" ht="50.25" hidden="1" customHeight="1">
      <c r="B76" s="45" t="s">
        <v>78</v>
      </c>
      <c r="C76" s="32">
        <v>1400</v>
      </c>
      <c r="D76" s="32">
        <v>1403</v>
      </c>
      <c r="E76" s="34"/>
      <c r="F76" s="34"/>
      <c r="G76" s="13" t="e">
        <f t="shared" si="0"/>
        <v>#DIV/0!</v>
      </c>
    </row>
    <row r="77" spans="1:7" hidden="1">
      <c r="B77" s="35"/>
      <c r="C77" s="35"/>
      <c r="D77" s="35"/>
      <c r="E77" s="35"/>
      <c r="F77" s="35"/>
      <c r="G77" s="13" t="e">
        <f t="shared" si="0"/>
        <v>#DIV/0!</v>
      </c>
    </row>
    <row r="78" spans="1:7" ht="28.5" customHeight="1">
      <c r="B78" s="36" t="s">
        <v>79</v>
      </c>
      <c r="C78" s="32">
        <v>1400</v>
      </c>
      <c r="D78" s="32">
        <v>1403</v>
      </c>
      <c r="E78" s="28">
        <v>1290</v>
      </c>
      <c r="F78" s="28">
        <v>1270</v>
      </c>
      <c r="G78" s="13">
        <f t="shared" si="0"/>
        <v>98.449612403100772</v>
      </c>
    </row>
    <row r="79" spans="1:7" ht="14.25" hidden="1" customHeight="1">
      <c r="B79" s="37" t="s">
        <v>108</v>
      </c>
      <c r="C79" s="48" t="s">
        <v>109</v>
      </c>
      <c r="D79" s="48" t="s">
        <v>109</v>
      </c>
      <c r="E79" s="7">
        <f>E80</f>
        <v>0</v>
      </c>
      <c r="F79" s="7"/>
      <c r="G79" s="13">
        <f t="shared" ref="G79:G80" si="10">E79+F79</f>
        <v>0</v>
      </c>
    </row>
    <row r="80" spans="1:7" ht="24.75" hidden="1" customHeight="1">
      <c r="B80" s="59" t="s">
        <v>88</v>
      </c>
      <c r="C80" s="54">
        <v>9999</v>
      </c>
      <c r="D80" s="54">
        <v>9999</v>
      </c>
      <c r="E80" s="7"/>
      <c r="F80" s="7"/>
      <c r="G80" s="13">
        <f t="shared" si="10"/>
        <v>0</v>
      </c>
    </row>
  </sheetData>
  <mergeCells count="20">
    <mergeCell ref="B2:G2"/>
    <mergeCell ref="B3:G3"/>
    <mergeCell ref="B4:G4"/>
    <mergeCell ref="B5:G5"/>
    <mergeCell ref="B6:G6"/>
    <mergeCell ref="B12:G12"/>
    <mergeCell ref="B22:G22"/>
    <mergeCell ref="B16:G16"/>
    <mergeCell ref="B17:G17"/>
    <mergeCell ref="B18:G18"/>
    <mergeCell ref="B19:G19"/>
    <mergeCell ref="B20:G20"/>
    <mergeCell ref="B21:G21"/>
    <mergeCell ref="B23:G23"/>
    <mergeCell ref="B24:G24"/>
    <mergeCell ref="B25:B28"/>
    <mergeCell ref="C25:C28"/>
    <mergeCell ref="D25:D28"/>
    <mergeCell ref="E25:G26"/>
    <mergeCell ref="E27:G27"/>
  </mergeCells>
  <pageMargins left="0" right="0" top="0" bottom="0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93"/>
  <sheetViews>
    <sheetView topLeftCell="A25" zoomScaleNormal="100" zoomScaleSheetLayoutView="100" workbookViewId="0">
      <selection activeCell="F72" sqref="F72"/>
    </sheetView>
  </sheetViews>
  <sheetFormatPr defaultRowHeight="12.75"/>
  <cols>
    <col min="1" max="1" width="1.28515625" customWidth="1"/>
    <col min="2" max="2" width="19.28515625" customWidth="1"/>
    <col min="3" max="3" width="5.28515625" customWidth="1"/>
    <col min="4" max="4" width="5.42578125" customWidth="1"/>
    <col min="5" max="5" width="7.85546875" customWidth="1"/>
    <col min="6" max="6" width="6.5703125" customWidth="1"/>
    <col min="7" max="7" width="9" customWidth="1"/>
    <col min="8" max="8" width="8.42578125" customWidth="1"/>
    <col min="9" max="9" width="6.85546875" customWidth="1"/>
    <col min="10" max="10" width="9.140625" customWidth="1"/>
    <col min="11" max="11" width="8.7109375" customWidth="1"/>
    <col min="12" max="12" width="6" customWidth="1"/>
    <col min="13" max="13" width="8" customWidth="1"/>
  </cols>
  <sheetData>
    <row r="1" spans="2:13" hidden="1"/>
    <row r="2" spans="2:13" hidden="1"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2:13" hidden="1"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2:13" hidden="1"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2:13" hidden="1"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2:13" hidden="1"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2:13" hidden="1"/>
    <row r="8" spans="2:13" hidden="1"/>
    <row r="9" spans="2:13" hidden="1"/>
    <row r="11" spans="2:13">
      <c r="B11" s="95" t="s">
        <v>99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</row>
    <row r="12" spans="2:13">
      <c r="B12" s="94" t="s">
        <v>101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</row>
    <row r="13" spans="2:13">
      <c r="B13" s="94" t="s">
        <v>100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</row>
    <row r="14" spans="2:13" ht="11.25" customHeight="1">
      <c r="B14" s="91" t="s">
        <v>119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</row>
    <row r="15" spans="2:13" ht="1.5" hidden="1" customHeight="1"/>
    <row r="17" spans="1:13">
      <c r="A17" s="1"/>
      <c r="B17" s="95" t="s">
        <v>99</v>
      </c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</row>
    <row r="18" spans="1:13">
      <c r="A18" s="1"/>
      <c r="B18" s="94" t="s">
        <v>101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</row>
    <row r="19" spans="1:13">
      <c r="A19" s="1"/>
      <c r="B19" s="94" t="s">
        <v>100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</row>
    <row r="20" spans="1:13">
      <c r="A20" s="1"/>
      <c r="B20" s="91" t="s">
        <v>118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</row>
    <row r="21" spans="1:13">
      <c r="A21" s="1"/>
      <c r="B21" s="91" t="s">
        <v>113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</row>
    <row r="22" spans="1:13">
      <c r="A22" s="1"/>
      <c r="B22" s="91" t="s">
        <v>114</v>
      </c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</row>
    <row r="23" spans="1:13">
      <c r="A23" s="1"/>
      <c r="B23" s="91" t="s">
        <v>104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</row>
    <row r="24" spans="1:13">
      <c r="A24" s="1"/>
      <c r="B24" s="1"/>
      <c r="C24" s="57"/>
      <c r="D24" s="57"/>
      <c r="E24" s="57"/>
      <c r="F24" s="57"/>
      <c r="G24" s="57"/>
      <c r="H24" s="57"/>
    </row>
    <row r="25" spans="1:13" ht="42" customHeight="1">
      <c r="A25" s="1"/>
      <c r="B25" s="92" t="s">
        <v>105</v>
      </c>
      <c r="C25" s="92"/>
      <c r="D25" s="92"/>
      <c r="E25" s="92"/>
      <c r="F25" s="92"/>
      <c r="G25" s="92"/>
      <c r="H25" s="92"/>
      <c r="I25" s="92"/>
      <c r="J25" s="92"/>
      <c r="K25" s="92"/>
    </row>
    <row r="26" spans="1:13" hidden="1">
      <c r="A26" s="1"/>
      <c r="B26" s="56"/>
      <c r="C26" s="56"/>
      <c r="D26" s="56"/>
      <c r="E26" s="56"/>
      <c r="F26" s="56"/>
      <c r="G26" s="56"/>
      <c r="H26" s="56"/>
    </row>
    <row r="27" spans="1:13" hidden="1">
      <c r="A27" s="1"/>
      <c r="B27" s="3"/>
      <c r="C27" s="3"/>
      <c r="D27" s="3"/>
      <c r="E27" s="3"/>
      <c r="F27" s="3"/>
      <c r="G27" s="3"/>
      <c r="H27" s="3"/>
    </row>
    <row r="28" spans="1:13">
      <c r="A28" s="1"/>
      <c r="B28" s="3"/>
      <c r="C28" s="3"/>
      <c r="D28" s="3"/>
      <c r="E28" s="3"/>
      <c r="F28" s="3"/>
      <c r="G28" s="3"/>
      <c r="H28" s="3"/>
    </row>
    <row r="29" spans="1:13" hidden="1">
      <c r="A29" s="1"/>
      <c r="B29" s="93"/>
      <c r="C29" s="93"/>
      <c r="D29" s="93"/>
      <c r="E29" s="93"/>
      <c r="F29" s="93"/>
      <c r="G29" s="93"/>
      <c r="H29" s="93"/>
    </row>
    <row r="30" spans="1:13" hidden="1">
      <c r="A30" s="1"/>
      <c r="B30" s="89"/>
      <c r="C30" s="89"/>
      <c r="D30" s="89"/>
      <c r="E30" s="89"/>
      <c r="F30" s="89"/>
      <c r="G30" s="89"/>
      <c r="H30" s="89"/>
    </row>
    <row r="31" spans="1:13" hidden="1">
      <c r="A31" s="1"/>
      <c r="B31" s="90"/>
      <c r="C31" s="90"/>
      <c r="D31" s="90"/>
      <c r="E31" s="90"/>
      <c r="F31" s="90"/>
      <c r="G31" s="90"/>
      <c r="H31" s="90"/>
    </row>
    <row r="32" spans="1:13" hidden="1">
      <c r="A32" s="1"/>
      <c r="B32" s="90"/>
      <c r="C32" s="90"/>
      <c r="D32" s="90"/>
      <c r="E32" s="90"/>
      <c r="F32" s="90"/>
      <c r="G32" s="90"/>
      <c r="H32" s="90"/>
    </row>
    <row r="33" spans="1:13" hidden="1">
      <c r="A33" s="1"/>
      <c r="B33" s="90"/>
      <c r="C33" s="90"/>
      <c r="D33" s="90"/>
      <c r="E33" s="90"/>
      <c r="F33" s="90"/>
      <c r="G33" s="90"/>
      <c r="H33" s="90"/>
    </row>
    <row r="34" spans="1:13" hidden="1">
      <c r="A34" s="1"/>
      <c r="B34" s="90"/>
      <c r="C34" s="90"/>
      <c r="D34" s="90"/>
      <c r="E34" s="90"/>
      <c r="F34" s="90"/>
      <c r="G34" s="90"/>
      <c r="H34" s="90"/>
    </row>
    <row r="35" spans="1:13" hidden="1">
      <c r="A35" s="1"/>
      <c r="B35" s="90"/>
      <c r="C35" s="90"/>
      <c r="D35" s="90"/>
      <c r="E35" s="90"/>
      <c r="F35" s="90"/>
      <c r="G35" s="90"/>
      <c r="H35" s="90"/>
    </row>
    <row r="36" spans="1:13" hidden="1">
      <c r="A36" s="1"/>
      <c r="B36" s="78"/>
      <c r="C36" s="78"/>
      <c r="D36" s="78"/>
      <c r="E36" s="78"/>
      <c r="F36" s="78"/>
      <c r="G36" s="78"/>
      <c r="H36" s="78"/>
    </row>
    <row r="37" spans="1:13" hidden="1">
      <c r="A37" s="1"/>
      <c r="B37" s="79"/>
      <c r="C37" s="79"/>
      <c r="D37" s="79"/>
      <c r="E37" s="80"/>
      <c r="F37" s="80"/>
      <c r="G37" s="80"/>
      <c r="H37" s="80"/>
    </row>
    <row r="38" spans="1:13" ht="12.75" customHeight="1">
      <c r="A38" s="1"/>
      <c r="B38" s="81" t="s">
        <v>93</v>
      </c>
      <c r="C38" s="81" t="s">
        <v>0</v>
      </c>
      <c r="D38" s="82" t="s">
        <v>1</v>
      </c>
      <c r="E38" s="85" t="s">
        <v>107</v>
      </c>
      <c r="F38" s="86"/>
      <c r="G38" s="86"/>
      <c r="H38" s="86"/>
      <c r="I38" s="86"/>
      <c r="J38" s="86"/>
      <c r="K38" s="86"/>
      <c r="L38" s="86"/>
      <c r="M38" s="97"/>
    </row>
    <row r="39" spans="1:13" ht="3.75" customHeight="1">
      <c r="A39" s="1"/>
      <c r="B39" s="81"/>
      <c r="C39" s="81"/>
      <c r="D39" s="83"/>
      <c r="E39" s="87"/>
      <c r="F39" s="88"/>
      <c r="G39" s="88"/>
      <c r="H39" s="88"/>
      <c r="I39" s="88"/>
      <c r="J39" s="88"/>
      <c r="K39" s="88"/>
      <c r="L39" s="88"/>
      <c r="M39" s="98"/>
    </row>
    <row r="40" spans="1:13" ht="16.5" customHeight="1">
      <c r="A40" s="1"/>
      <c r="B40" s="81"/>
      <c r="C40" s="81"/>
      <c r="D40" s="83"/>
      <c r="E40" s="84" t="s">
        <v>87</v>
      </c>
      <c r="F40" s="84"/>
      <c r="G40" s="84"/>
      <c r="H40" s="84" t="s">
        <v>89</v>
      </c>
      <c r="I40" s="84"/>
      <c r="J40" s="84"/>
      <c r="K40" s="99" t="s">
        <v>106</v>
      </c>
      <c r="L40" s="100"/>
      <c r="M40" s="101"/>
    </row>
    <row r="41" spans="1:13" ht="41.25" customHeight="1">
      <c r="A41" s="1"/>
      <c r="B41" s="81"/>
      <c r="C41" s="81"/>
      <c r="D41" s="84"/>
      <c r="E41" s="9" t="s">
        <v>115</v>
      </c>
      <c r="F41" s="9" t="s">
        <v>90</v>
      </c>
      <c r="G41" s="9" t="s">
        <v>91</v>
      </c>
      <c r="H41" s="9" t="s">
        <v>115</v>
      </c>
      <c r="I41" s="9" t="s">
        <v>90</v>
      </c>
      <c r="J41" s="9" t="s">
        <v>91</v>
      </c>
      <c r="K41" s="9" t="s">
        <v>115</v>
      </c>
      <c r="L41" s="9" t="s">
        <v>90</v>
      </c>
      <c r="M41" s="9" t="s">
        <v>91</v>
      </c>
    </row>
    <row r="42" spans="1:13" ht="14.25" customHeight="1">
      <c r="A42" s="1"/>
      <c r="B42" s="12" t="s">
        <v>51</v>
      </c>
      <c r="C42" s="41"/>
      <c r="D42" s="41"/>
      <c r="E42" s="13">
        <f>E43+E52+E54+E56+E62+E67+E69+E75+E78+E83+E86+E92</f>
        <v>224796.9</v>
      </c>
      <c r="F42" s="13">
        <f>F43+F52+F54+F56+F62+F67+F69+F75+F78+F83+F86+F92</f>
        <v>24702.457999999999</v>
      </c>
      <c r="G42" s="13">
        <f>G43+G52+G54+G56+G62+G67+G69+G75+G78+G83+G86+G92</f>
        <v>249499.35800000001</v>
      </c>
      <c r="H42" s="13">
        <f>H43+H52+H54+H56+H62+H67+H69+H75+H78+H83+H86+H92</f>
        <v>221642.19999999998</v>
      </c>
      <c r="I42" s="13">
        <f>I43+I52+I56+I62+I69+I75+I78+I83+I86</f>
        <v>-276</v>
      </c>
      <c r="J42" s="13">
        <f>J43+J52+J54+J56+J62+J67+J69+J75+J78+J83+J86+J92</f>
        <v>219525.19999999998</v>
      </c>
      <c r="K42" s="13">
        <f>K43+K52+K54+K56+K62+K67+K69+K75+K78+K83+K86+K92</f>
        <v>220788.3</v>
      </c>
      <c r="L42" s="13">
        <f>L43+L52+L54+L56+L62+L67+L69+L75+L78+L83+L86+L92</f>
        <v>-266</v>
      </c>
      <c r="M42" s="6">
        <f>K42+L42</f>
        <v>220522.3</v>
      </c>
    </row>
    <row r="43" spans="1:13" ht="26.25" customHeight="1">
      <c r="A43" s="2"/>
      <c r="B43" s="14" t="s">
        <v>70</v>
      </c>
      <c r="C43" s="26" t="s">
        <v>25</v>
      </c>
      <c r="D43" s="42" t="s">
        <v>25</v>
      </c>
      <c r="E43" s="13">
        <f t="shared" ref="E43:L43" si="0">E44+E45+E46+E47+E48+E51+E50+E49</f>
        <v>19922</v>
      </c>
      <c r="F43" s="13">
        <f t="shared" si="0"/>
        <v>6649.9</v>
      </c>
      <c r="G43" s="13">
        <f t="shared" si="0"/>
        <v>26571.9</v>
      </c>
      <c r="H43" s="13">
        <f t="shared" si="0"/>
        <v>20524.300000000003</v>
      </c>
      <c r="I43" s="13">
        <f t="shared" si="0"/>
        <v>0</v>
      </c>
      <c r="J43" s="13">
        <f t="shared" si="0"/>
        <v>20524.300000000003</v>
      </c>
      <c r="K43" s="13">
        <f t="shared" si="0"/>
        <v>18204.900000000001</v>
      </c>
      <c r="L43" s="13">
        <f t="shared" si="0"/>
        <v>0</v>
      </c>
      <c r="M43" s="6">
        <f t="shared" ref="M43:M93" si="1">K43+L43</f>
        <v>18204.900000000001</v>
      </c>
    </row>
    <row r="44" spans="1:13" ht="60">
      <c r="A44" s="2"/>
      <c r="B44" s="16" t="s">
        <v>15</v>
      </c>
      <c r="C44" s="43" t="s">
        <v>25</v>
      </c>
      <c r="D44" s="44" t="s">
        <v>26</v>
      </c>
      <c r="E44" s="17">
        <v>1140</v>
      </c>
      <c r="F44" s="18">
        <v>370.4</v>
      </c>
      <c r="G44" s="13">
        <f t="shared" ref="G44:G93" si="2">E44+F44</f>
        <v>1510.4</v>
      </c>
      <c r="H44" s="17">
        <v>1140</v>
      </c>
      <c r="I44" s="19"/>
      <c r="J44" s="15">
        <f t="shared" ref="J44:J91" si="3">H44+I44</f>
        <v>1140</v>
      </c>
      <c r="K44" s="22">
        <v>1140</v>
      </c>
      <c r="L44" s="7"/>
      <c r="M44" s="6">
        <f t="shared" si="1"/>
        <v>1140</v>
      </c>
    </row>
    <row r="45" spans="1:13" ht="96">
      <c r="A45" s="2"/>
      <c r="B45" s="16" t="s">
        <v>16</v>
      </c>
      <c r="C45" s="43" t="s">
        <v>25</v>
      </c>
      <c r="D45" s="44" t="s">
        <v>27</v>
      </c>
      <c r="E45" s="17">
        <v>250</v>
      </c>
      <c r="F45" s="18"/>
      <c r="G45" s="13">
        <f t="shared" si="2"/>
        <v>250</v>
      </c>
      <c r="H45" s="17">
        <v>200</v>
      </c>
      <c r="I45" s="19"/>
      <c r="J45" s="15">
        <f t="shared" si="3"/>
        <v>200</v>
      </c>
      <c r="K45" s="6">
        <v>250</v>
      </c>
      <c r="L45" s="7"/>
      <c r="M45" s="6">
        <f t="shared" si="1"/>
        <v>250</v>
      </c>
    </row>
    <row r="46" spans="1:13" ht="95.25" customHeight="1">
      <c r="A46" s="1"/>
      <c r="B46" s="16" t="s">
        <v>17</v>
      </c>
      <c r="C46" s="43" t="s">
        <v>25</v>
      </c>
      <c r="D46" s="43" t="s">
        <v>29</v>
      </c>
      <c r="E46" s="17">
        <v>7686.7</v>
      </c>
      <c r="F46" s="18">
        <v>3000</v>
      </c>
      <c r="G46" s="13">
        <f t="shared" si="2"/>
        <v>10686.7</v>
      </c>
      <c r="H46" s="17">
        <v>8632</v>
      </c>
      <c r="I46" s="19"/>
      <c r="J46" s="15">
        <f t="shared" si="3"/>
        <v>8632</v>
      </c>
      <c r="K46" s="6">
        <v>8700</v>
      </c>
      <c r="L46" s="7"/>
      <c r="M46" s="6">
        <f t="shared" si="1"/>
        <v>8700</v>
      </c>
    </row>
    <row r="47" spans="1:13">
      <c r="A47" s="1"/>
      <c r="B47" s="45" t="s">
        <v>80</v>
      </c>
      <c r="C47" s="20" t="s">
        <v>25</v>
      </c>
      <c r="D47" s="20" t="s">
        <v>81</v>
      </c>
      <c r="E47" s="17">
        <v>39.1</v>
      </c>
      <c r="F47" s="18"/>
      <c r="G47" s="13">
        <f t="shared" si="2"/>
        <v>39.1</v>
      </c>
      <c r="H47" s="17">
        <v>0.7</v>
      </c>
      <c r="I47" s="19"/>
      <c r="J47" s="15">
        <f t="shared" si="3"/>
        <v>0.7</v>
      </c>
      <c r="K47" s="6">
        <v>0.6</v>
      </c>
      <c r="L47" s="7"/>
      <c r="M47" s="6">
        <f t="shared" si="1"/>
        <v>0.6</v>
      </c>
    </row>
    <row r="48" spans="1:13" ht="84">
      <c r="A48" s="1"/>
      <c r="B48" s="16" t="s">
        <v>18</v>
      </c>
      <c r="C48" s="43" t="s">
        <v>25</v>
      </c>
      <c r="D48" s="43" t="s">
        <v>28</v>
      </c>
      <c r="E48" s="17">
        <v>3557</v>
      </c>
      <c r="F48" s="18">
        <v>525</v>
      </c>
      <c r="G48" s="13">
        <f t="shared" si="2"/>
        <v>4082</v>
      </c>
      <c r="H48" s="17">
        <v>3557</v>
      </c>
      <c r="I48" s="19"/>
      <c r="J48" s="15">
        <f t="shared" si="3"/>
        <v>3557</v>
      </c>
      <c r="K48" s="6">
        <v>2600</v>
      </c>
      <c r="L48" s="7"/>
      <c r="M48" s="6">
        <f t="shared" si="1"/>
        <v>2600</v>
      </c>
    </row>
    <row r="49" spans="1:13" ht="16.5" hidden="1" customHeight="1">
      <c r="A49" s="1"/>
      <c r="B49" s="16" t="s">
        <v>92</v>
      </c>
      <c r="C49" s="43" t="s">
        <v>25</v>
      </c>
      <c r="D49" s="43" t="s">
        <v>60</v>
      </c>
      <c r="E49" s="21"/>
      <c r="F49" s="21"/>
      <c r="G49" s="13">
        <f t="shared" si="2"/>
        <v>0</v>
      </c>
      <c r="H49" s="17"/>
      <c r="I49" s="19"/>
      <c r="J49" s="15">
        <f t="shared" si="3"/>
        <v>0</v>
      </c>
      <c r="K49" s="6"/>
      <c r="L49" s="7"/>
      <c r="M49" s="6">
        <f t="shared" si="1"/>
        <v>0</v>
      </c>
    </row>
    <row r="50" spans="1:13" s="39" customFormat="1">
      <c r="A50" s="1"/>
      <c r="B50" s="16" t="s">
        <v>2</v>
      </c>
      <c r="C50" s="43" t="s">
        <v>25</v>
      </c>
      <c r="D50" s="43" t="s">
        <v>30</v>
      </c>
      <c r="E50" s="18">
        <v>100</v>
      </c>
      <c r="F50" s="18"/>
      <c r="G50" s="17">
        <f t="shared" si="2"/>
        <v>100</v>
      </c>
      <c r="H50" s="17">
        <v>100</v>
      </c>
      <c r="I50" s="19"/>
      <c r="J50" s="38">
        <f t="shared" si="3"/>
        <v>100</v>
      </c>
      <c r="K50" s="6">
        <v>100</v>
      </c>
      <c r="L50" s="7"/>
      <c r="M50" s="6">
        <f t="shared" si="1"/>
        <v>100</v>
      </c>
    </row>
    <row r="51" spans="1:13" ht="36">
      <c r="A51" s="1"/>
      <c r="B51" s="16" t="s">
        <v>64</v>
      </c>
      <c r="C51" s="43" t="s">
        <v>25</v>
      </c>
      <c r="D51" s="43" t="s">
        <v>31</v>
      </c>
      <c r="E51" s="22">
        <v>7149.2</v>
      </c>
      <c r="F51" s="22">
        <v>2754.5</v>
      </c>
      <c r="G51" s="13">
        <f t="shared" si="2"/>
        <v>9903.7000000000007</v>
      </c>
      <c r="H51" s="17">
        <v>6894.6</v>
      </c>
      <c r="I51" s="19"/>
      <c r="J51" s="15">
        <f t="shared" si="3"/>
        <v>6894.6</v>
      </c>
      <c r="K51" s="6">
        <v>5414.3</v>
      </c>
      <c r="L51" s="7"/>
      <c r="M51" s="6">
        <f t="shared" si="1"/>
        <v>5414.3</v>
      </c>
    </row>
    <row r="52" spans="1:13" s="11" customFormat="1" ht="22.5" customHeight="1">
      <c r="A52" s="10"/>
      <c r="B52" s="14" t="s">
        <v>71</v>
      </c>
      <c r="C52" s="26" t="s">
        <v>58</v>
      </c>
      <c r="D52" s="26" t="s">
        <v>58</v>
      </c>
      <c r="E52" s="13">
        <f t="shared" ref="E52:L52" si="4">E53</f>
        <v>875.6</v>
      </c>
      <c r="F52" s="23">
        <f t="shared" si="4"/>
        <v>0</v>
      </c>
      <c r="G52" s="23">
        <f t="shared" si="4"/>
        <v>875.6</v>
      </c>
      <c r="H52" s="23">
        <f t="shared" si="4"/>
        <v>904.7</v>
      </c>
      <c r="I52" s="23">
        <f t="shared" si="4"/>
        <v>0</v>
      </c>
      <c r="J52" s="23">
        <f t="shared" si="4"/>
        <v>904.7</v>
      </c>
      <c r="K52" s="13">
        <f t="shared" si="4"/>
        <v>936.1</v>
      </c>
      <c r="L52" s="13">
        <f t="shared" si="4"/>
        <v>0</v>
      </c>
      <c r="M52" s="6">
        <f t="shared" si="1"/>
        <v>936.1</v>
      </c>
    </row>
    <row r="53" spans="1:13" ht="24.75" customHeight="1">
      <c r="A53" s="1"/>
      <c r="B53" s="24" t="s">
        <v>24</v>
      </c>
      <c r="C53" s="43" t="s">
        <v>58</v>
      </c>
      <c r="D53" s="43" t="s">
        <v>59</v>
      </c>
      <c r="E53" s="22">
        <v>875.6</v>
      </c>
      <c r="F53" s="25"/>
      <c r="G53" s="13">
        <f t="shared" si="2"/>
        <v>875.6</v>
      </c>
      <c r="H53" s="17">
        <v>904.7</v>
      </c>
      <c r="I53" s="19"/>
      <c r="J53" s="15">
        <f t="shared" si="3"/>
        <v>904.7</v>
      </c>
      <c r="K53" s="6">
        <v>936.1</v>
      </c>
      <c r="L53" s="7"/>
      <c r="M53" s="6">
        <f t="shared" si="1"/>
        <v>936.1</v>
      </c>
    </row>
    <row r="54" spans="1:13" ht="48.75" customHeight="1">
      <c r="A54" s="1"/>
      <c r="B54" s="46" t="s">
        <v>66</v>
      </c>
      <c r="C54" s="26" t="s">
        <v>68</v>
      </c>
      <c r="D54" s="26" t="s">
        <v>68</v>
      </c>
      <c r="E54" s="13">
        <f t="shared" ref="E54:L54" si="5">E55</f>
        <v>2347</v>
      </c>
      <c r="F54" s="13">
        <f t="shared" si="5"/>
        <v>0</v>
      </c>
      <c r="G54" s="13">
        <f t="shared" si="5"/>
        <v>2347</v>
      </c>
      <c r="H54" s="13">
        <f t="shared" si="5"/>
        <v>2343</v>
      </c>
      <c r="I54" s="13" t="str">
        <f t="shared" si="5"/>
        <v xml:space="preserve"> </v>
      </c>
      <c r="J54" s="13">
        <f t="shared" si="5"/>
        <v>2293</v>
      </c>
      <c r="K54" s="13">
        <f t="shared" si="5"/>
        <v>1778</v>
      </c>
      <c r="L54" s="13">
        <f t="shared" si="5"/>
        <v>0</v>
      </c>
      <c r="M54" s="6">
        <f t="shared" si="1"/>
        <v>1778</v>
      </c>
    </row>
    <row r="55" spans="1:13" ht="37.5" customHeight="1">
      <c r="A55" s="1"/>
      <c r="B55" s="47" t="s">
        <v>67</v>
      </c>
      <c r="C55" s="43" t="s">
        <v>68</v>
      </c>
      <c r="D55" s="43" t="s">
        <v>69</v>
      </c>
      <c r="E55" s="22">
        <v>2347</v>
      </c>
      <c r="F55" s="22"/>
      <c r="G55" s="13">
        <f t="shared" si="2"/>
        <v>2347</v>
      </c>
      <c r="H55" s="17">
        <v>2343</v>
      </c>
      <c r="I55" s="19" t="s">
        <v>86</v>
      </c>
      <c r="J55" s="27">
        <v>2293</v>
      </c>
      <c r="K55" s="6">
        <v>1778</v>
      </c>
      <c r="L55" s="7"/>
      <c r="M55" s="6">
        <f t="shared" si="1"/>
        <v>1778</v>
      </c>
    </row>
    <row r="56" spans="1:13" ht="25.5" customHeight="1">
      <c r="A56" s="1"/>
      <c r="B56" s="14" t="s">
        <v>72</v>
      </c>
      <c r="C56" s="26" t="s">
        <v>32</v>
      </c>
      <c r="D56" s="42" t="s">
        <v>32</v>
      </c>
      <c r="E56" s="13">
        <f>E59+E60+E61+E57+E58</f>
        <v>21022.5</v>
      </c>
      <c r="F56" s="13">
        <f t="shared" ref="F56:G56" si="6">F59+F60+F61+F57+F58</f>
        <v>3219.6</v>
      </c>
      <c r="G56" s="13">
        <f t="shared" si="6"/>
        <v>24242.100000000002</v>
      </c>
      <c r="H56" s="13">
        <f t="shared" ref="H56:L56" si="7">H59+H60+H61+H57</f>
        <v>20396.7</v>
      </c>
      <c r="I56" s="13">
        <f t="shared" si="7"/>
        <v>0</v>
      </c>
      <c r="J56" s="13">
        <f t="shared" si="7"/>
        <v>20396.7</v>
      </c>
      <c r="K56" s="13">
        <f t="shared" si="7"/>
        <v>19999.599999999999</v>
      </c>
      <c r="L56" s="13">
        <f t="shared" si="7"/>
        <v>0</v>
      </c>
      <c r="M56" s="6">
        <f t="shared" si="1"/>
        <v>19999.599999999999</v>
      </c>
    </row>
    <row r="57" spans="1:13" ht="24">
      <c r="A57" s="1"/>
      <c r="B57" s="24" t="s">
        <v>110</v>
      </c>
      <c r="C57" s="43" t="s">
        <v>32</v>
      </c>
      <c r="D57" s="44" t="s">
        <v>111</v>
      </c>
      <c r="E57" s="17">
        <v>77.8</v>
      </c>
      <c r="F57" s="17"/>
      <c r="G57" s="17">
        <f>E57+F57</f>
        <v>77.8</v>
      </c>
      <c r="H57" s="17"/>
      <c r="I57" s="17"/>
      <c r="J57" s="17">
        <f>H57+I57</f>
        <v>0</v>
      </c>
      <c r="K57" s="17"/>
      <c r="L57" s="7"/>
      <c r="M57" s="6">
        <f t="shared" si="1"/>
        <v>0</v>
      </c>
    </row>
    <row r="58" spans="1:13" ht="17.25" customHeight="1">
      <c r="A58" s="1"/>
      <c r="B58" s="48" t="s">
        <v>116</v>
      </c>
      <c r="C58" s="43" t="s">
        <v>32</v>
      </c>
      <c r="D58" s="44" t="s">
        <v>117</v>
      </c>
      <c r="E58" s="17"/>
      <c r="F58" s="17">
        <v>430.7</v>
      </c>
      <c r="G58" s="17">
        <f>E58+F58</f>
        <v>430.7</v>
      </c>
      <c r="H58" s="17"/>
      <c r="I58" s="17"/>
      <c r="J58" s="17">
        <f>H58+I58</f>
        <v>0</v>
      </c>
      <c r="K58" s="17"/>
      <c r="L58" s="7"/>
      <c r="M58" s="6">
        <f t="shared" si="1"/>
        <v>0</v>
      </c>
    </row>
    <row r="59" spans="1:13">
      <c r="A59" s="1"/>
      <c r="B59" s="24" t="s">
        <v>12</v>
      </c>
      <c r="C59" s="43" t="s">
        <v>32</v>
      </c>
      <c r="D59" s="43" t="s">
        <v>33</v>
      </c>
      <c r="E59" s="22">
        <v>2728.3</v>
      </c>
      <c r="F59" s="22"/>
      <c r="G59" s="13">
        <f t="shared" si="2"/>
        <v>2728.3</v>
      </c>
      <c r="H59" s="17">
        <v>2000</v>
      </c>
      <c r="I59" s="19"/>
      <c r="J59" s="15">
        <f t="shared" si="3"/>
        <v>2000</v>
      </c>
      <c r="K59" s="6">
        <v>1314.5</v>
      </c>
      <c r="L59" s="7"/>
      <c r="M59" s="6">
        <f t="shared" si="1"/>
        <v>1314.5</v>
      </c>
    </row>
    <row r="60" spans="1:13" ht="24">
      <c r="A60" s="1"/>
      <c r="B60" s="24" t="s">
        <v>21</v>
      </c>
      <c r="C60" s="43" t="s">
        <v>32</v>
      </c>
      <c r="D60" s="43" t="s">
        <v>34</v>
      </c>
      <c r="E60" s="18">
        <v>18116.400000000001</v>
      </c>
      <c r="F60" s="18">
        <v>2788.9</v>
      </c>
      <c r="G60" s="13">
        <f t="shared" si="2"/>
        <v>20905.300000000003</v>
      </c>
      <c r="H60" s="17">
        <v>18296.7</v>
      </c>
      <c r="I60" s="28"/>
      <c r="J60" s="15">
        <f t="shared" si="3"/>
        <v>18296.7</v>
      </c>
      <c r="K60" s="6">
        <v>18585.099999999999</v>
      </c>
      <c r="L60" s="7"/>
      <c r="M60" s="6">
        <f t="shared" si="1"/>
        <v>18585.099999999999</v>
      </c>
    </row>
    <row r="61" spans="1:13" ht="36">
      <c r="A61" s="1"/>
      <c r="B61" s="24" t="s">
        <v>3</v>
      </c>
      <c r="C61" s="43" t="s">
        <v>32</v>
      </c>
      <c r="D61" s="43" t="s">
        <v>35</v>
      </c>
      <c r="E61" s="22">
        <v>100</v>
      </c>
      <c r="F61" s="22"/>
      <c r="G61" s="13">
        <f t="shared" si="2"/>
        <v>100</v>
      </c>
      <c r="H61" s="17">
        <v>100</v>
      </c>
      <c r="I61" s="19"/>
      <c r="J61" s="15">
        <f t="shared" si="3"/>
        <v>100</v>
      </c>
      <c r="K61" s="6">
        <v>100</v>
      </c>
      <c r="L61" s="7"/>
      <c r="M61" s="6">
        <f t="shared" si="1"/>
        <v>100</v>
      </c>
    </row>
    <row r="62" spans="1:13" ht="36">
      <c r="A62" s="1"/>
      <c r="B62" s="14" t="s">
        <v>82</v>
      </c>
      <c r="C62" s="26" t="s">
        <v>57</v>
      </c>
      <c r="D62" s="26" t="s">
        <v>57</v>
      </c>
      <c r="E62" s="29">
        <f t="shared" ref="E62:L62" si="8">E64+E65+E66</f>
        <v>2750</v>
      </c>
      <c r="F62" s="29">
        <f t="shared" si="8"/>
        <v>0</v>
      </c>
      <c r="G62" s="29">
        <f t="shared" si="8"/>
        <v>2750</v>
      </c>
      <c r="H62" s="29">
        <f t="shared" si="8"/>
        <v>600</v>
      </c>
      <c r="I62" s="29">
        <f t="shared" si="8"/>
        <v>0</v>
      </c>
      <c r="J62" s="29">
        <f t="shared" si="8"/>
        <v>600</v>
      </c>
      <c r="K62" s="29">
        <f t="shared" si="8"/>
        <v>655</v>
      </c>
      <c r="L62" s="29">
        <f t="shared" si="8"/>
        <v>0</v>
      </c>
      <c r="M62" s="6">
        <f t="shared" si="1"/>
        <v>655</v>
      </c>
    </row>
    <row r="63" spans="1:13" hidden="1">
      <c r="A63" s="1"/>
      <c r="B63" s="24" t="s">
        <v>8</v>
      </c>
      <c r="C63" s="43" t="s">
        <v>57</v>
      </c>
      <c r="D63" s="43" t="s">
        <v>52</v>
      </c>
      <c r="E63" s="22"/>
      <c r="F63" s="22"/>
      <c r="G63" s="13">
        <f t="shared" si="2"/>
        <v>0</v>
      </c>
      <c r="H63" s="13" t="e">
        <f>E63/#REF!*100</f>
        <v>#REF!</v>
      </c>
      <c r="I63" s="19"/>
      <c r="J63" s="15" t="e">
        <f t="shared" si="3"/>
        <v>#REF!</v>
      </c>
      <c r="K63" s="6"/>
      <c r="L63" s="7"/>
      <c r="M63" s="6">
        <f t="shared" si="1"/>
        <v>0</v>
      </c>
    </row>
    <row r="64" spans="1:13">
      <c r="A64" s="1"/>
      <c r="B64" s="24" t="s">
        <v>63</v>
      </c>
      <c r="C64" s="43" t="s">
        <v>57</v>
      </c>
      <c r="D64" s="43" t="s">
        <v>52</v>
      </c>
      <c r="E64" s="22">
        <v>200</v>
      </c>
      <c r="F64" s="22"/>
      <c r="G64" s="13">
        <f t="shared" si="2"/>
        <v>200</v>
      </c>
      <c r="H64" s="17">
        <v>200</v>
      </c>
      <c r="I64" s="19"/>
      <c r="J64" s="15">
        <f t="shared" si="3"/>
        <v>200</v>
      </c>
      <c r="K64" s="6">
        <v>200</v>
      </c>
      <c r="L64" s="7"/>
      <c r="M64" s="6">
        <f t="shared" si="1"/>
        <v>200</v>
      </c>
    </row>
    <row r="65" spans="1:13" ht="15" customHeight="1">
      <c r="A65" s="1"/>
      <c r="B65" s="24" t="s">
        <v>9</v>
      </c>
      <c r="C65" s="43" t="s">
        <v>57</v>
      </c>
      <c r="D65" s="43" t="s">
        <v>53</v>
      </c>
      <c r="E65" s="22">
        <v>2100</v>
      </c>
      <c r="F65" s="22"/>
      <c r="G65" s="13">
        <f t="shared" si="2"/>
        <v>2100</v>
      </c>
      <c r="H65" s="17">
        <v>50</v>
      </c>
      <c r="I65" s="19"/>
      <c r="J65" s="15">
        <f t="shared" si="3"/>
        <v>50</v>
      </c>
      <c r="K65" s="6">
        <v>55</v>
      </c>
      <c r="L65" s="7"/>
      <c r="M65" s="6">
        <f t="shared" si="1"/>
        <v>55</v>
      </c>
    </row>
    <row r="66" spans="1:13">
      <c r="A66" s="1"/>
      <c r="B66" s="24" t="s">
        <v>61</v>
      </c>
      <c r="C66" s="43" t="s">
        <v>57</v>
      </c>
      <c r="D66" s="43" t="s">
        <v>62</v>
      </c>
      <c r="E66" s="22">
        <v>450</v>
      </c>
      <c r="F66" s="22"/>
      <c r="G66" s="13">
        <f t="shared" si="2"/>
        <v>450</v>
      </c>
      <c r="H66" s="17">
        <v>350</v>
      </c>
      <c r="I66" s="19"/>
      <c r="J66" s="15">
        <f t="shared" si="3"/>
        <v>350</v>
      </c>
      <c r="K66" s="6">
        <v>400</v>
      </c>
      <c r="L66" s="7"/>
      <c r="M66" s="6">
        <f t="shared" si="1"/>
        <v>400</v>
      </c>
    </row>
    <row r="67" spans="1:13" s="8" customFormat="1" ht="13.5" hidden="1" customHeight="1">
      <c r="A67" s="2"/>
      <c r="B67" s="14" t="s">
        <v>97</v>
      </c>
      <c r="C67" s="26" t="s">
        <v>94</v>
      </c>
      <c r="D67" s="26" t="s">
        <v>94</v>
      </c>
      <c r="E67" s="29">
        <f t="shared" ref="E67:K67" si="9">E68</f>
        <v>0</v>
      </c>
      <c r="F67" s="29">
        <f t="shared" si="9"/>
        <v>0</v>
      </c>
      <c r="G67" s="29">
        <f t="shared" si="9"/>
        <v>0</v>
      </c>
      <c r="H67" s="29">
        <f t="shared" si="9"/>
        <v>0</v>
      </c>
      <c r="I67" s="29">
        <f t="shared" si="9"/>
        <v>0</v>
      </c>
      <c r="J67" s="29">
        <f t="shared" si="9"/>
        <v>0</v>
      </c>
      <c r="K67" s="29">
        <f t="shared" si="9"/>
        <v>0</v>
      </c>
      <c r="L67" s="58"/>
      <c r="M67" s="6">
        <f t="shared" si="1"/>
        <v>0</v>
      </c>
    </row>
    <row r="68" spans="1:13" ht="24.75" hidden="1" customHeight="1">
      <c r="A68" s="1"/>
      <c r="B68" s="24" t="s">
        <v>96</v>
      </c>
      <c r="C68" s="43" t="s">
        <v>94</v>
      </c>
      <c r="D68" s="43" t="s">
        <v>95</v>
      </c>
      <c r="E68" s="22"/>
      <c r="F68" s="22"/>
      <c r="G68" s="13"/>
      <c r="H68" s="17"/>
      <c r="I68" s="19"/>
      <c r="J68" s="15"/>
      <c r="K68" s="6"/>
      <c r="L68" s="7"/>
      <c r="M68" s="6">
        <f t="shared" si="1"/>
        <v>0</v>
      </c>
    </row>
    <row r="69" spans="1:13">
      <c r="A69" s="1"/>
      <c r="B69" s="14" t="s">
        <v>73</v>
      </c>
      <c r="C69" s="26" t="s">
        <v>49</v>
      </c>
      <c r="D69" s="26" t="s">
        <v>49</v>
      </c>
      <c r="E69" s="29">
        <f t="shared" ref="E69:L69" si="10">E70+E71+E73+E74+E72</f>
        <v>151575.6</v>
      </c>
      <c r="F69" s="29">
        <f t="shared" si="10"/>
        <v>9110.3580000000002</v>
      </c>
      <c r="G69" s="29">
        <f t="shared" si="10"/>
        <v>160685.95800000001</v>
      </c>
      <c r="H69" s="29">
        <f t="shared" si="10"/>
        <v>148054.79999999999</v>
      </c>
      <c r="I69" s="29">
        <f t="shared" si="10"/>
        <v>-276</v>
      </c>
      <c r="J69" s="29">
        <f t="shared" si="10"/>
        <v>147778.79999999999</v>
      </c>
      <c r="K69" s="29">
        <f t="shared" si="10"/>
        <v>146396</v>
      </c>
      <c r="L69" s="29">
        <f t="shared" si="10"/>
        <v>-266</v>
      </c>
      <c r="M69" s="6">
        <f t="shared" si="1"/>
        <v>146130</v>
      </c>
    </row>
    <row r="70" spans="1:13" ht="15.75" customHeight="1">
      <c r="A70" s="1"/>
      <c r="B70" s="24" t="s">
        <v>4</v>
      </c>
      <c r="C70" s="43" t="s">
        <v>49</v>
      </c>
      <c r="D70" s="43" t="s">
        <v>36</v>
      </c>
      <c r="E70" s="22">
        <v>12082.9</v>
      </c>
      <c r="F70" s="22">
        <v>822.71</v>
      </c>
      <c r="G70" s="13">
        <f t="shared" si="2"/>
        <v>12905.61</v>
      </c>
      <c r="H70" s="17">
        <v>11932.9</v>
      </c>
      <c r="I70" s="19"/>
      <c r="J70" s="15">
        <f t="shared" si="3"/>
        <v>11932.9</v>
      </c>
      <c r="K70" s="6">
        <v>11132.9</v>
      </c>
      <c r="L70" s="7"/>
      <c r="M70" s="6">
        <f t="shared" si="1"/>
        <v>11132.9</v>
      </c>
    </row>
    <row r="71" spans="1:13">
      <c r="A71" s="1"/>
      <c r="B71" s="24" t="s">
        <v>5</v>
      </c>
      <c r="C71" s="43" t="s">
        <v>49</v>
      </c>
      <c r="D71" s="43" t="s">
        <v>37</v>
      </c>
      <c r="E71" s="30">
        <v>127384.2</v>
      </c>
      <c r="F71" s="30">
        <f>6430.248+200</f>
        <v>6630.2479999999996</v>
      </c>
      <c r="G71" s="13">
        <f t="shared" si="2"/>
        <v>134014.448</v>
      </c>
      <c r="H71" s="17">
        <f>121453.9+1791</f>
        <v>123244.9</v>
      </c>
      <c r="I71" s="22">
        <v>-276</v>
      </c>
      <c r="J71" s="15">
        <f t="shared" si="3"/>
        <v>122968.9</v>
      </c>
      <c r="K71" s="6">
        <f>119159.5+3612</f>
        <v>122771.5</v>
      </c>
      <c r="L71" s="7">
        <v>-266</v>
      </c>
      <c r="M71" s="6">
        <f t="shared" si="1"/>
        <v>122505.5</v>
      </c>
    </row>
    <row r="72" spans="1:13" ht="24">
      <c r="A72" s="1"/>
      <c r="B72" s="24" t="s">
        <v>83</v>
      </c>
      <c r="C72" s="43" t="s">
        <v>49</v>
      </c>
      <c r="D72" s="43" t="s">
        <v>84</v>
      </c>
      <c r="E72" s="30">
        <v>7648.1</v>
      </c>
      <c r="F72" s="30">
        <v>950</v>
      </c>
      <c r="G72" s="13">
        <f t="shared" si="2"/>
        <v>8598.1</v>
      </c>
      <c r="H72" s="17">
        <v>8137.6</v>
      </c>
      <c r="I72" s="19"/>
      <c r="J72" s="15">
        <f t="shared" si="3"/>
        <v>8137.6</v>
      </c>
      <c r="K72" s="6">
        <v>7952.2</v>
      </c>
      <c r="L72" s="7"/>
      <c r="M72" s="6">
        <f t="shared" si="1"/>
        <v>7952.2</v>
      </c>
    </row>
    <row r="73" spans="1:13" ht="24">
      <c r="A73" s="1"/>
      <c r="B73" s="24" t="s">
        <v>6</v>
      </c>
      <c r="C73" s="43" t="s">
        <v>49</v>
      </c>
      <c r="D73" s="43" t="s">
        <v>38</v>
      </c>
      <c r="E73" s="18">
        <v>819.8</v>
      </c>
      <c r="F73" s="18"/>
      <c r="G73" s="13">
        <f t="shared" si="2"/>
        <v>819.8</v>
      </c>
      <c r="H73" s="17">
        <v>919.8</v>
      </c>
      <c r="I73" s="19"/>
      <c r="J73" s="15">
        <f t="shared" si="3"/>
        <v>919.8</v>
      </c>
      <c r="K73" s="6">
        <v>819.8</v>
      </c>
      <c r="L73" s="7"/>
      <c r="M73" s="6">
        <f t="shared" si="1"/>
        <v>819.8</v>
      </c>
    </row>
    <row r="74" spans="1:13" ht="24">
      <c r="A74" s="1"/>
      <c r="B74" s="24" t="s">
        <v>10</v>
      </c>
      <c r="C74" s="43" t="s">
        <v>49</v>
      </c>
      <c r="D74" s="43" t="s">
        <v>39</v>
      </c>
      <c r="E74" s="18">
        <v>3640.6</v>
      </c>
      <c r="F74" s="18">
        <v>707.4</v>
      </c>
      <c r="G74" s="13">
        <f t="shared" si="2"/>
        <v>4348</v>
      </c>
      <c r="H74" s="17">
        <v>3819.6</v>
      </c>
      <c r="I74" s="19"/>
      <c r="J74" s="15">
        <f t="shared" si="3"/>
        <v>3819.6</v>
      </c>
      <c r="K74" s="6">
        <v>3719.6</v>
      </c>
      <c r="L74" s="7"/>
      <c r="M74" s="6">
        <f t="shared" si="1"/>
        <v>3719.6</v>
      </c>
    </row>
    <row r="75" spans="1:13" ht="22.5" customHeight="1">
      <c r="A75" s="1"/>
      <c r="B75" s="14" t="s">
        <v>74</v>
      </c>
      <c r="C75" s="26" t="s">
        <v>40</v>
      </c>
      <c r="D75" s="26" t="s">
        <v>40</v>
      </c>
      <c r="E75" s="13">
        <f t="shared" ref="E75:L75" si="11">E76+E77</f>
        <v>6784.8</v>
      </c>
      <c r="F75" s="13">
        <f t="shared" si="11"/>
        <v>728.6</v>
      </c>
      <c r="G75" s="13">
        <f t="shared" si="11"/>
        <v>7513.4</v>
      </c>
      <c r="H75" s="13">
        <f t="shared" si="11"/>
        <v>6684.8</v>
      </c>
      <c r="I75" s="13">
        <f t="shared" si="11"/>
        <v>0</v>
      </c>
      <c r="J75" s="13">
        <f t="shared" si="11"/>
        <v>6684.8</v>
      </c>
      <c r="K75" s="13">
        <f t="shared" si="11"/>
        <v>6992.3</v>
      </c>
      <c r="L75" s="13">
        <f t="shared" si="11"/>
        <v>0</v>
      </c>
      <c r="M75" s="6">
        <f t="shared" si="1"/>
        <v>6992.3</v>
      </c>
    </row>
    <row r="76" spans="1:13">
      <c r="A76" s="1"/>
      <c r="B76" s="24" t="s">
        <v>7</v>
      </c>
      <c r="C76" s="43" t="s">
        <v>40</v>
      </c>
      <c r="D76" s="43" t="s">
        <v>41</v>
      </c>
      <c r="E76" s="22">
        <v>5964.8</v>
      </c>
      <c r="F76" s="22">
        <v>500</v>
      </c>
      <c r="G76" s="13">
        <f t="shared" si="2"/>
        <v>6464.8</v>
      </c>
      <c r="H76" s="17">
        <v>5964.8</v>
      </c>
      <c r="I76" s="19"/>
      <c r="J76" s="15">
        <f t="shared" si="3"/>
        <v>5964.8</v>
      </c>
      <c r="K76" s="6">
        <v>6392.3</v>
      </c>
      <c r="L76" s="7"/>
      <c r="M76" s="6">
        <f t="shared" si="1"/>
        <v>6392.3</v>
      </c>
    </row>
    <row r="77" spans="1:13" ht="33.75" customHeight="1">
      <c r="A77" s="1"/>
      <c r="B77" s="24" t="s">
        <v>23</v>
      </c>
      <c r="C77" s="43" t="s">
        <v>40</v>
      </c>
      <c r="D77" s="43" t="s">
        <v>42</v>
      </c>
      <c r="E77" s="22">
        <v>820</v>
      </c>
      <c r="F77" s="22">
        <v>228.6</v>
      </c>
      <c r="G77" s="13">
        <f t="shared" si="2"/>
        <v>1048.5999999999999</v>
      </c>
      <c r="H77" s="17">
        <v>720</v>
      </c>
      <c r="I77" s="19"/>
      <c r="J77" s="15">
        <f t="shared" si="3"/>
        <v>720</v>
      </c>
      <c r="K77" s="6">
        <v>600</v>
      </c>
      <c r="L77" s="7"/>
      <c r="M77" s="6">
        <f t="shared" si="1"/>
        <v>600</v>
      </c>
    </row>
    <row r="78" spans="1:13" ht="23.25" customHeight="1">
      <c r="A78" s="1"/>
      <c r="B78" s="14" t="s">
        <v>75</v>
      </c>
      <c r="C78" s="26" t="s">
        <v>43</v>
      </c>
      <c r="D78" s="26" t="s">
        <v>43</v>
      </c>
      <c r="E78" s="29">
        <f>E79+E80+E81+E82</f>
        <v>16156.300000000001</v>
      </c>
      <c r="F78" s="29">
        <f t="shared" ref="F78:L78" si="12">F79+F80+F81+F82</f>
        <v>3494</v>
      </c>
      <c r="G78" s="29">
        <f t="shared" si="12"/>
        <v>19650.3</v>
      </c>
      <c r="H78" s="29">
        <f t="shared" si="12"/>
        <v>16979.8</v>
      </c>
      <c r="I78" s="29">
        <f t="shared" si="12"/>
        <v>0</v>
      </c>
      <c r="J78" s="29">
        <f t="shared" si="12"/>
        <v>16979.8</v>
      </c>
      <c r="K78" s="29">
        <f t="shared" si="12"/>
        <v>18951.3</v>
      </c>
      <c r="L78" s="29">
        <f t="shared" si="12"/>
        <v>0</v>
      </c>
      <c r="M78" s="6">
        <f t="shared" si="1"/>
        <v>18951.3</v>
      </c>
    </row>
    <row r="79" spans="1:13">
      <c r="A79" s="1"/>
      <c r="B79" s="24" t="s">
        <v>11</v>
      </c>
      <c r="C79" s="43" t="s">
        <v>43</v>
      </c>
      <c r="D79" s="43" t="s">
        <v>44</v>
      </c>
      <c r="E79" s="22">
        <v>794.5</v>
      </c>
      <c r="F79" s="22">
        <v>300</v>
      </c>
      <c r="G79" s="13">
        <f t="shared" si="2"/>
        <v>1094.5</v>
      </c>
      <c r="H79" s="17">
        <v>794.5</v>
      </c>
      <c r="I79" s="40"/>
      <c r="J79" s="15">
        <f t="shared" si="3"/>
        <v>794.5</v>
      </c>
      <c r="K79" s="6">
        <v>574.5</v>
      </c>
      <c r="L79" s="7"/>
      <c r="M79" s="6">
        <f t="shared" si="1"/>
        <v>574.5</v>
      </c>
    </row>
    <row r="80" spans="1:13" ht="12" customHeight="1">
      <c r="A80" s="1"/>
      <c r="B80" s="24" t="s">
        <v>13</v>
      </c>
      <c r="C80" s="43" t="s">
        <v>43</v>
      </c>
      <c r="D80" s="43" t="s">
        <v>54</v>
      </c>
      <c r="E80" s="22">
        <v>700</v>
      </c>
      <c r="F80" s="22"/>
      <c r="G80" s="13">
        <f t="shared" si="2"/>
        <v>700</v>
      </c>
      <c r="H80" s="17"/>
      <c r="I80" s="40"/>
      <c r="J80" s="15">
        <f t="shared" si="3"/>
        <v>0</v>
      </c>
      <c r="K80" s="6">
        <v>2230</v>
      </c>
      <c r="L80" s="7"/>
      <c r="M80" s="6">
        <f t="shared" si="1"/>
        <v>2230</v>
      </c>
    </row>
    <row r="81" spans="1:13">
      <c r="A81" s="1"/>
      <c r="B81" s="24" t="s">
        <v>19</v>
      </c>
      <c r="C81" s="43" t="s">
        <v>43</v>
      </c>
      <c r="D81" s="43" t="s">
        <v>45</v>
      </c>
      <c r="E81" s="22">
        <v>13851.1</v>
      </c>
      <c r="F81" s="22">
        <v>3194</v>
      </c>
      <c r="G81" s="13">
        <f t="shared" si="2"/>
        <v>17045.099999999999</v>
      </c>
      <c r="H81" s="17">
        <v>15374.6</v>
      </c>
      <c r="I81" s="19"/>
      <c r="J81" s="15">
        <f t="shared" si="3"/>
        <v>15374.6</v>
      </c>
      <c r="K81" s="6">
        <v>15336.1</v>
      </c>
      <c r="L81" s="7"/>
      <c r="M81" s="6">
        <f t="shared" si="1"/>
        <v>15336.1</v>
      </c>
    </row>
    <row r="82" spans="1:13" ht="36">
      <c r="A82" s="1"/>
      <c r="B82" s="24" t="s">
        <v>14</v>
      </c>
      <c r="C82" s="43" t="s">
        <v>43</v>
      </c>
      <c r="D82" s="43" t="s">
        <v>46</v>
      </c>
      <c r="E82" s="25">
        <v>810.7</v>
      </c>
      <c r="F82" s="25"/>
      <c r="G82" s="13">
        <f t="shared" si="2"/>
        <v>810.7</v>
      </c>
      <c r="H82" s="17">
        <v>810.7</v>
      </c>
      <c r="I82" s="19"/>
      <c r="J82" s="15">
        <f t="shared" si="3"/>
        <v>810.7</v>
      </c>
      <c r="K82" s="6">
        <v>810.7</v>
      </c>
      <c r="L82" s="7"/>
      <c r="M82" s="6">
        <f t="shared" si="1"/>
        <v>810.7</v>
      </c>
    </row>
    <row r="83" spans="1:13" ht="30" customHeight="1">
      <c r="A83" s="1"/>
      <c r="B83" s="14" t="s">
        <v>76</v>
      </c>
      <c r="C83" s="26" t="s">
        <v>50</v>
      </c>
      <c r="D83" s="26" t="s">
        <v>47</v>
      </c>
      <c r="E83" s="29">
        <f t="shared" ref="E83:L83" si="13">E84+E85</f>
        <v>100</v>
      </c>
      <c r="F83" s="29">
        <f t="shared" si="13"/>
        <v>0</v>
      </c>
      <c r="G83" s="29">
        <f t="shared" si="13"/>
        <v>100</v>
      </c>
      <c r="H83" s="29">
        <f t="shared" si="13"/>
        <v>100</v>
      </c>
      <c r="I83" s="29">
        <f t="shared" si="13"/>
        <v>0</v>
      </c>
      <c r="J83" s="29">
        <f t="shared" si="13"/>
        <v>100</v>
      </c>
      <c r="K83" s="29">
        <f t="shared" si="13"/>
        <v>0</v>
      </c>
      <c r="L83" s="29">
        <f t="shared" si="13"/>
        <v>0</v>
      </c>
      <c r="M83" s="6">
        <f t="shared" si="1"/>
        <v>0</v>
      </c>
    </row>
    <row r="84" spans="1:13">
      <c r="A84" s="1"/>
      <c r="B84" s="24" t="s">
        <v>22</v>
      </c>
      <c r="C84" s="43" t="s">
        <v>50</v>
      </c>
      <c r="D84" s="43" t="s">
        <v>47</v>
      </c>
      <c r="E84" s="22">
        <v>100</v>
      </c>
      <c r="F84" s="22"/>
      <c r="G84" s="13">
        <f t="shared" si="2"/>
        <v>100</v>
      </c>
      <c r="H84" s="17">
        <v>100</v>
      </c>
      <c r="I84" s="19"/>
      <c r="J84" s="15">
        <f t="shared" si="3"/>
        <v>100</v>
      </c>
      <c r="K84" s="6"/>
      <c r="L84" s="7"/>
      <c r="M84" s="6">
        <f t="shared" si="1"/>
        <v>0</v>
      </c>
    </row>
    <row r="85" spans="1:13" hidden="1">
      <c r="B85" s="31" t="s">
        <v>85</v>
      </c>
      <c r="C85" s="32">
        <v>1100</v>
      </c>
      <c r="D85" s="32">
        <v>1102</v>
      </c>
      <c r="E85" s="33"/>
      <c r="F85" s="33"/>
      <c r="G85" s="13">
        <f t="shared" si="2"/>
        <v>0</v>
      </c>
      <c r="H85" s="13"/>
      <c r="I85" s="19"/>
      <c r="J85" s="15">
        <f t="shared" si="3"/>
        <v>0</v>
      </c>
      <c r="K85" s="6"/>
      <c r="L85" s="7"/>
      <c r="M85" s="6">
        <f t="shared" si="1"/>
        <v>0</v>
      </c>
    </row>
    <row r="86" spans="1:13" ht="50.25" customHeight="1">
      <c r="B86" s="14" t="s">
        <v>77</v>
      </c>
      <c r="C86" s="26" t="s">
        <v>48</v>
      </c>
      <c r="D86" s="26" t="s">
        <v>48</v>
      </c>
      <c r="E86" s="15">
        <f>E87+E88+E91</f>
        <v>3263.1</v>
      </c>
      <c r="F86" s="15">
        <f t="shared" ref="F86:L86" si="14">F87+F88+F91</f>
        <v>1500</v>
      </c>
      <c r="G86" s="15">
        <f t="shared" si="14"/>
        <v>4763.1000000000004</v>
      </c>
      <c r="H86" s="15">
        <f t="shared" si="14"/>
        <v>3263.1</v>
      </c>
      <c r="I86" s="15">
        <f t="shared" si="14"/>
        <v>0</v>
      </c>
      <c r="J86" s="15">
        <f t="shared" si="14"/>
        <v>3263.1</v>
      </c>
      <c r="K86" s="13">
        <f t="shared" si="14"/>
        <v>3263.1</v>
      </c>
      <c r="L86" s="13">
        <f t="shared" si="14"/>
        <v>0</v>
      </c>
      <c r="M86" s="6">
        <f t="shared" si="1"/>
        <v>3263.1</v>
      </c>
    </row>
    <row r="87" spans="1:13" ht="36" customHeight="1">
      <c r="B87" s="24" t="s">
        <v>65</v>
      </c>
      <c r="C87" s="43" t="s">
        <v>48</v>
      </c>
      <c r="D87" s="43" t="s">
        <v>55</v>
      </c>
      <c r="E87" s="21">
        <v>3263.1</v>
      </c>
      <c r="F87" s="21"/>
      <c r="G87" s="13">
        <f t="shared" si="2"/>
        <v>3263.1</v>
      </c>
      <c r="H87" s="17">
        <v>3263.1</v>
      </c>
      <c r="I87" s="19"/>
      <c r="J87" s="15">
        <f t="shared" si="3"/>
        <v>3263.1</v>
      </c>
      <c r="K87" s="6">
        <v>3263.1</v>
      </c>
      <c r="L87" s="7"/>
      <c r="M87" s="6">
        <f t="shared" si="1"/>
        <v>3263.1</v>
      </c>
    </row>
    <row r="88" spans="1:13" hidden="1">
      <c r="B88" s="24" t="s">
        <v>20</v>
      </c>
      <c r="C88" s="43" t="s">
        <v>48</v>
      </c>
      <c r="D88" s="43" t="s">
        <v>56</v>
      </c>
      <c r="E88" s="22"/>
      <c r="F88" s="22"/>
      <c r="G88" s="13">
        <f t="shared" si="2"/>
        <v>0</v>
      </c>
      <c r="H88" s="17"/>
      <c r="I88" s="19"/>
      <c r="J88" s="15">
        <f t="shared" si="3"/>
        <v>0</v>
      </c>
      <c r="K88" s="6"/>
      <c r="L88" s="7"/>
      <c r="M88" s="6">
        <f t="shared" si="1"/>
        <v>0</v>
      </c>
    </row>
    <row r="89" spans="1:13" s="2" customFormat="1" ht="50.25" hidden="1" customHeight="1">
      <c r="B89" s="45" t="s">
        <v>78</v>
      </c>
      <c r="C89" s="32">
        <v>1400</v>
      </c>
      <c r="D89" s="32">
        <v>1403</v>
      </c>
      <c r="E89" s="34"/>
      <c r="F89" s="34"/>
      <c r="G89" s="13">
        <f t="shared" si="2"/>
        <v>0</v>
      </c>
      <c r="H89" s="34"/>
      <c r="I89" s="34">
        <f t="shared" ref="I89:K89" si="15">I91</f>
        <v>0</v>
      </c>
      <c r="J89" s="34">
        <f t="shared" si="15"/>
        <v>0</v>
      </c>
      <c r="K89" s="49">
        <f t="shared" si="15"/>
        <v>0</v>
      </c>
      <c r="L89" s="58"/>
      <c r="M89" s="6">
        <f t="shared" si="1"/>
        <v>0</v>
      </c>
    </row>
    <row r="90" spans="1:13" hidden="1">
      <c r="B90" s="35"/>
      <c r="C90" s="35"/>
      <c r="D90" s="35"/>
      <c r="E90" s="35"/>
      <c r="F90" s="35"/>
      <c r="G90" s="13">
        <f t="shared" si="2"/>
        <v>0</v>
      </c>
      <c r="H90" s="17"/>
      <c r="I90" s="19"/>
      <c r="J90" s="15">
        <f t="shared" si="3"/>
        <v>0</v>
      </c>
      <c r="K90" s="6"/>
      <c r="L90" s="7"/>
      <c r="M90" s="6">
        <f t="shared" si="1"/>
        <v>0</v>
      </c>
    </row>
    <row r="91" spans="1:13" ht="36.75" customHeight="1">
      <c r="B91" s="36" t="s">
        <v>79</v>
      </c>
      <c r="C91" s="32">
        <v>1400</v>
      </c>
      <c r="D91" s="32">
        <v>1403</v>
      </c>
      <c r="E91" s="28"/>
      <c r="F91" s="28">
        <v>1500</v>
      </c>
      <c r="G91" s="13">
        <f t="shared" si="2"/>
        <v>1500</v>
      </c>
      <c r="H91" s="17"/>
      <c r="I91" s="19"/>
      <c r="J91" s="15">
        <f t="shared" si="3"/>
        <v>0</v>
      </c>
      <c r="K91" s="6"/>
      <c r="L91" s="7"/>
      <c r="M91" s="6">
        <f t="shared" si="1"/>
        <v>0</v>
      </c>
    </row>
    <row r="92" spans="1:13" ht="35.25" customHeight="1">
      <c r="B92" s="37" t="s">
        <v>108</v>
      </c>
      <c r="C92" s="48" t="s">
        <v>109</v>
      </c>
      <c r="D92" s="48" t="s">
        <v>109</v>
      </c>
      <c r="E92" s="7">
        <f>E93</f>
        <v>0</v>
      </c>
      <c r="F92" s="7"/>
      <c r="G92" s="13">
        <f t="shared" si="2"/>
        <v>0</v>
      </c>
      <c r="H92" s="6">
        <f>H93</f>
        <v>1791</v>
      </c>
      <c r="I92" s="6"/>
      <c r="J92" s="6"/>
      <c r="K92" s="6">
        <f>K93</f>
        <v>3612</v>
      </c>
      <c r="L92" s="6">
        <f>L93</f>
        <v>0</v>
      </c>
      <c r="M92" s="6">
        <f t="shared" si="1"/>
        <v>3612</v>
      </c>
    </row>
    <row r="93" spans="1:13" ht="24.75" customHeight="1">
      <c r="B93" s="59" t="s">
        <v>88</v>
      </c>
      <c r="C93" s="54">
        <v>9999</v>
      </c>
      <c r="D93" s="54">
        <v>9999</v>
      </c>
      <c r="E93" s="7"/>
      <c r="F93" s="7"/>
      <c r="G93" s="13">
        <f t="shared" si="2"/>
        <v>0</v>
      </c>
      <c r="H93" s="6">
        <v>1791</v>
      </c>
      <c r="I93" s="6"/>
      <c r="J93" s="6"/>
      <c r="K93" s="6">
        <v>3612</v>
      </c>
      <c r="L93" s="7"/>
      <c r="M93" s="6">
        <f t="shared" si="1"/>
        <v>3612</v>
      </c>
    </row>
  </sheetData>
  <mergeCells count="33">
    <mergeCell ref="B33:H33"/>
    <mergeCell ref="B32:H32"/>
    <mergeCell ref="B25:K25"/>
    <mergeCell ref="B29:H29"/>
    <mergeCell ref="B30:H30"/>
    <mergeCell ref="B31:H31"/>
    <mergeCell ref="B2:K2"/>
    <mergeCell ref="B3:K3"/>
    <mergeCell ref="B4:K4"/>
    <mergeCell ref="B5:K5"/>
    <mergeCell ref="B6:K6"/>
    <mergeCell ref="B34:H34"/>
    <mergeCell ref="B35:H35"/>
    <mergeCell ref="B36:H36"/>
    <mergeCell ref="B37:H37"/>
    <mergeCell ref="B38:B41"/>
    <mergeCell ref="C38:C41"/>
    <mergeCell ref="D38:D41"/>
    <mergeCell ref="E40:G40"/>
    <mergeCell ref="E38:M39"/>
    <mergeCell ref="K40:M40"/>
    <mergeCell ref="H40:J40"/>
    <mergeCell ref="B22:M22"/>
    <mergeCell ref="B23:M23"/>
    <mergeCell ref="B11:M11"/>
    <mergeCell ref="B12:M12"/>
    <mergeCell ref="B13:M13"/>
    <mergeCell ref="B14:M14"/>
    <mergeCell ref="B17:M17"/>
    <mergeCell ref="B18:M18"/>
    <mergeCell ref="B19:M19"/>
    <mergeCell ref="B20:M20"/>
    <mergeCell ref="B21:M21"/>
  </mergeCells>
  <pageMargins left="0" right="0" top="0" bottom="0" header="0" footer="0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76"/>
  <sheetViews>
    <sheetView topLeftCell="A22" zoomScaleNormal="100" zoomScaleSheetLayoutView="130" workbookViewId="0">
      <selection activeCell="N34" sqref="N34"/>
    </sheetView>
  </sheetViews>
  <sheetFormatPr defaultRowHeight="12.75"/>
  <cols>
    <col min="1" max="1" width="2.7109375" customWidth="1"/>
    <col min="2" max="2" width="39.5703125" customWidth="1"/>
    <col min="3" max="4" width="6.140625" customWidth="1"/>
    <col min="5" max="5" width="10.7109375" customWidth="1"/>
    <col min="6" max="6" width="9.5703125" customWidth="1"/>
    <col min="7" max="7" width="9" customWidth="1"/>
    <col min="8" max="8" width="11.140625" customWidth="1"/>
    <col min="9" max="10" width="9.140625" hidden="1" customWidth="1"/>
    <col min="11" max="11" width="11.28515625" customWidth="1"/>
  </cols>
  <sheetData>
    <row r="1" spans="1:11">
      <c r="A1" s="1"/>
      <c r="B1" s="94" t="s">
        <v>99</v>
      </c>
      <c r="C1" s="94"/>
      <c r="D1" s="94"/>
      <c r="E1" s="94"/>
      <c r="F1" s="94"/>
      <c r="G1" s="94"/>
      <c r="H1" s="94"/>
      <c r="I1" s="94"/>
      <c r="J1" s="94"/>
      <c r="K1" s="94"/>
    </row>
    <row r="2" spans="1:11">
      <c r="A2" s="1"/>
      <c r="B2" s="94" t="s">
        <v>101</v>
      </c>
      <c r="C2" s="94"/>
      <c r="D2" s="94"/>
      <c r="E2" s="94"/>
      <c r="F2" s="94"/>
      <c r="G2" s="94"/>
      <c r="H2" s="94"/>
      <c r="I2" s="94"/>
      <c r="J2" s="94"/>
      <c r="K2" s="94"/>
    </row>
    <row r="3" spans="1:11">
      <c r="A3" s="1"/>
      <c r="B3" s="94" t="s">
        <v>100</v>
      </c>
      <c r="C3" s="94"/>
      <c r="D3" s="94"/>
      <c r="E3" s="94"/>
      <c r="F3" s="94"/>
      <c r="G3" s="94"/>
      <c r="H3" s="94"/>
      <c r="I3" s="94"/>
      <c r="J3" s="94"/>
      <c r="K3" s="94"/>
    </row>
    <row r="4" spans="1:11">
      <c r="A4" s="1"/>
      <c r="B4" s="91" t="s">
        <v>102</v>
      </c>
      <c r="C4" s="91"/>
      <c r="D4" s="91"/>
      <c r="E4" s="91"/>
      <c r="F4" s="91"/>
      <c r="G4" s="91"/>
      <c r="H4" s="91"/>
      <c r="I4" s="91"/>
      <c r="J4" s="91"/>
      <c r="K4" s="91"/>
    </row>
    <row r="5" spans="1:11">
      <c r="A5" s="1"/>
      <c r="B5" s="91" t="s">
        <v>113</v>
      </c>
      <c r="C5" s="91"/>
      <c r="D5" s="91"/>
      <c r="E5" s="91"/>
      <c r="F5" s="91"/>
      <c r="G5" s="91"/>
      <c r="H5" s="91"/>
      <c r="I5" s="91"/>
      <c r="J5" s="91"/>
      <c r="K5" s="91"/>
    </row>
    <row r="6" spans="1:11">
      <c r="A6" s="1"/>
      <c r="B6" s="55"/>
      <c r="C6" s="91" t="s">
        <v>114</v>
      </c>
      <c r="D6" s="91"/>
      <c r="E6" s="91"/>
      <c r="F6" s="91"/>
      <c r="G6" s="91"/>
      <c r="H6" s="91"/>
      <c r="I6" s="91"/>
      <c r="J6" s="91"/>
      <c r="K6" s="91"/>
    </row>
    <row r="7" spans="1:11">
      <c r="A7" s="1"/>
      <c r="B7" s="91" t="s">
        <v>104</v>
      </c>
      <c r="C7" s="91"/>
      <c r="D7" s="91"/>
      <c r="E7" s="91"/>
      <c r="F7" s="91"/>
      <c r="G7" s="91"/>
      <c r="H7" s="91"/>
      <c r="I7" s="91"/>
      <c r="J7" s="91"/>
      <c r="K7" s="91"/>
    </row>
    <row r="8" spans="1:11">
      <c r="A8" s="1"/>
      <c r="B8" s="1"/>
      <c r="C8" s="52"/>
      <c r="D8" s="52"/>
      <c r="E8" s="52"/>
      <c r="F8" s="52"/>
      <c r="G8" s="52"/>
      <c r="H8" s="52"/>
    </row>
    <row r="9" spans="1:11" ht="42" customHeight="1">
      <c r="A9" s="1"/>
      <c r="B9" s="92" t="s">
        <v>105</v>
      </c>
      <c r="C9" s="92"/>
      <c r="D9" s="92"/>
      <c r="E9" s="92"/>
      <c r="F9" s="92"/>
      <c r="G9" s="92"/>
      <c r="H9" s="92"/>
      <c r="I9" s="92"/>
      <c r="J9" s="92"/>
      <c r="K9" s="92"/>
    </row>
    <row r="10" spans="1:11" hidden="1">
      <c r="A10" s="1"/>
      <c r="B10" s="51"/>
      <c r="C10" s="51"/>
      <c r="D10" s="51"/>
      <c r="E10" s="51"/>
      <c r="F10" s="51"/>
      <c r="G10" s="51"/>
      <c r="H10" s="51"/>
    </row>
    <row r="11" spans="1:11" hidden="1">
      <c r="A11" s="1"/>
      <c r="B11" s="3"/>
      <c r="C11" s="3"/>
      <c r="D11" s="3"/>
      <c r="E11" s="3"/>
      <c r="F11" s="3"/>
      <c r="G11" s="3"/>
      <c r="H11" s="3"/>
    </row>
    <row r="12" spans="1:11">
      <c r="A12" s="1"/>
      <c r="B12" s="3"/>
      <c r="C12" s="3"/>
      <c r="D12" s="3"/>
      <c r="E12" s="3"/>
      <c r="F12" s="3"/>
      <c r="G12" s="3"/>
      <c r="H12" s="3"/>
    </row>
    <row r="13" spans="1:11" hidden="1">
      <c r="A13" s="1"/>
      <c r="B13" s="93"/>
      <c r="C13" s="93"/>
      <c r="D13" s="93"/>
      <c r="E13" s="93"/>
      <c r="F13" s="93"/>
      <c r="G13" s="93"/>
      <c r="H13" s="93"/>
    </row>
    <row r="14" spans="1:11" hidden="1">
      <c r="A14" s="1"/>
      <c r="B14" s="89"/>
      <c r="C14" s="89"/>
      <c r="D14" s="89"/>
      <c r="E14" s="89"/>
      <c r="F14" s="89"/>
      <c r="G14" s="89"/>
      <c r="H14" s="89"/>
    </row>
    <row r="15" spans="1:11" hidden="1">
      <c r="A15" s="1"/>
      <c r="B15" s="90"/>
      <c r="C15" s="90"/>
      <c r="D15" s="90"/>
      <c r="E15" s="90"/>
      <c r="F15" s="90"/>
      <c r="G15" s="90"/>
      <c r="H15" s="90"/>
    </row>
    <row r="16" spans="1:11" hidden="1">
      <c r="A16" s="1"/>
      <c r="B16" s="90"/>
      <c r="C16" s="90"/>
      <c r="D16" s="90"/>
      <c r="E16" s="90"/>
      <c r="F16" s="90"/>
      <c r="G16" s="90"/>
      <c r="H16" s="90"/>
    </row>
    <row r="17" spans="1:11" hidden="1">
      <c r="A17" s="1"/>
      <c r="B17" s="90"/>
      <c r="C17" s="90"/>
      <c r="D17" s="90"/>
      <c r="E17" s="90"/>
      <c r="F17" s="90"/>
      <c r="G17" s="90"/>
      <c r="H17" s="90"/>
    </row>
    <row r="18" spans="1:11" hidden="1">
      <c r="A18" s="1"/>
      <c r="B18" s="90"/>
      <c r="C18" s="90"/>
      <c r="D18" s="90"/>
      <c r="E18" s="90"/>
      <c r="F18" s="90"/>
      <c r="G18" s="90"/>
      <c r="H18" s="90"/>
    </row>
    <row r="19" spans="1:11" hidden="1">
      <c r="A19" s="1"/>
      <c r="B19" s="90"/>
      <c r="C19" s="90"/>
      <c r="D19" s="90"/>
      <c r="E19" s="90"/>
      <c r="F19" s="90"/>
      <c r="G19" s="90"/>
      <c r="H19" s="90"/>
    </row>
    <row r="20" spans="1:11" hidden="1">
      <c r="A20" s="1"/>
      <c r="B20" s="78"/>
      <c r="C20" s="78"/>
      <c r="D20" s="78"/>
      <c r="E20" s="78"/>
      <c r="F20" s="78"/>
      <c r="G20" s="78"/>
      <c r="H20" s="78"/>
    </row>
    <row r="21" spans="1:11" hidden="1">
      <c r="A21" s="1"/>
      <c r="B21" s="79"/>
      <c r="C21" s="79"/>
      <c r="D21" s="79"/>
      <c r="E21" s="80"/>
      <c r="F21" s="80"/>
      <c r="G21" s="80"/>
      <c r="H21" s="80"/>
    </row>
    <row r="22" spans="1:11" ht="12.75" customHeight="1">
      <c r="A22" s="1"/>
      <c r="B22" s="81" t="s">
        <v>93</v>
      </c>
      <c r="C22" s="81" t="s">
        <v>0</v>
      </c>
      <c r="D22" s="82" t="s">
        <v>1</v>
      </c>
      <c r="E22" s="81" t="s">
        <v>107</v>
      </c>
      <c r="F22" s="81"/>
      <c r="G22" s="81"/>
      <c r="H22" s="81"/>
      <c r="I22" s="81"/>
      <c r="J22" s="81"/>
      <c r="K22" s="81"/>
    </row>
    <row r="23" spans="1:11" ht="3.75" customHeight="1">
      <c r="A23" s="1"/>
      <c r="B23" s="81"/>
      <c r="C23" s="81"/>
      <c r="D23" s="83"/>
      <c r="E23" s="81"/>
      <c r="F23" s="81"/>
      <c r="G23" s="81"/>
      <c r="H23" s="81"/>
      <c r="I23" s="81"/>
      <c r="J23" s="81"/>
      <c r="K23" s="81"/>
    </row>
    <row r="24" spans="1:11" ht="16.5" customHeight="1">
      <c r="A24" s="1"/>
      <c r="B24" s="81"/>
      <c r="C24" s="81"/>
      <c r="D24" s="83"/>
      <c r="E24" s="84" t="s">
        <v>87</v>
      </c>
      <c r="F24" s="84"/>
      <c r="G24" s="84"/>
      <c r="H24" s="84" t="s">
        <v>89</v>
      </c>
      <c r="I24" s="84"/>
      <c r="J24" s="84"/>
      <c r="K24" s="53" t="s">
        <v>106</v>
      </c>
    </row>
    <row r="25" spans="1:11" ht="23.25" customHeight="1">
      <c r="A25" s="1"/>
      <c r="B25" s="81"/>
      <c r="C25" s="81"/>
      <c r="D25" s="84"/>
      <c r="E25" s="9" t="s">
        <v>98</v>
      </c>
      <c r="F25" s="9" t="s">
        <v>90</v>
      </c>
      <c r="G25" s="9" t="s">
        <v>91</v>
      </c>
      <c r="H25" s="9" t="s">
        <v>98</v>
      </c>
      <c r="I25" s="9" t="s">
        <v>90</v>
      </c>
      <c r="J25" s="9" t="s">
        <v>91</v>
      </c>
      <c r="K25" s="9" t="s">
        <v>98</v>
      </c>
    </row>
    <row r="26" spans="1:11" ht="14.25" customHeight="1">
      <c r="A26" s="1"/>
      <c r="B26" s="12" t="s">
        <v>51</v>
      </c>
      <c r="C26" s="41"/>
      <c r="D26" s="41"/>
      <c r="E26" s="13">
        <f>E27+E36+E38+E40+E45+E50+E52+E58+E61+E66+E69+E75</f>
        <v>224796.9</v>
      </c>
      <c r="F26" s="13">
        <f t="shared" ref="F26:K26" si="0">F27+F36+F38+F40+F45+F50+F52+F58+F61+F66+F69+F75</f>
        <v>0</v>
      </c>
      <c r="G26" s="13">
        <f t="shared" si="0"/>
        <v>224719.1</v>
      </c>
      <c r="H26" s="13">
        <f t="shared" si="0"/>
        <v>221642.19999999998</v>
      </c>
      <c r="I26" s="13" t="e">
        <f t="shared" si="0"/>
        <v>#VALUE!</v>
      </c>
      <c r="J26" s="13">
        <f t="shared" si="0"/>
        <v>219801.19999999998</v>
      </c>
      <c r="K26" s="13">
        <f t="shared" si="0"/>
        <v>220788.3</v>
      </c>
    </row>
    <row r="27" spans="1:11" ht="18" customHeight="1">
      <c r="A27" s="2"/>
      <c r="B27" s="14" t="s">
        <v>70</v>
      </c>
      <c r="C27" s="26" t="s">
        <v>25</v>
      </c>
      <c r="D27" s="42" t="s">
        <v>25</v>
      </c>
      <c r="E27" s="13">
        <f t="shared" ref="E27:K27" si="1">E28+E29+E30+E31+E32+E35+E34+E33</f>
        <v>19922</v>
      </c>
      <c r="F27" s="13">
        <f t="shared" si="1"/>
        <v>0</v>
      </c>
      <c r="G27" s="13">
        <f t="shared" si="1"/>
        <v>19922</v>
      </c>
      <c r="H27" s="13">
        <f t="shared" si="1"/>
        <v>20524.300000000003</v>
      </c>
      <c r="I27" s="13">
        <f t="shared" si="1"/>
        <v>0</v>
      </c>
      <c r="J27" s="13">
        <f t="shared" si="1"/>
        <v>20524.300000000003</v>
      </c>
      <c r="K27" s="13">
        <f t="shared" si="1"/>
        <v>18204.900000000001</v>
      </c>
    </row>
    <row r="28" spans="1:11" ht="28.5" customHeight="1">
      <c r="A28" s="2"/>
      <c r="B28" s="16" t="s">
        <v>15</v>
      </c>
      <c r="C28" s="43" t="s">
        <v>25</v>
      </c>
      <c r="D28" s="44" t="s">
        <v>26</v>
      </c>
      <c r="E28" s="17">
        <v>1140</v>
      </c>
      <c r="F28" s="18"/>
      <c r="G28" s="13">
        <f t="shared" ref="G28:G71" si="2">E28+F28</f>
        <v>1140</v>
      </c>
      <c r="H28" s="17">
        <v>1140</v>
      </c>
      <c r="I28" s="19"/>
      <c r="J28" s="15">
        <f t="shared" ref="J28:J74" si="3">H28+I28</f>
        <v>1140</v>
      </c>
      <c r="K28" s="22">
        <v>1140</v>
      </c>
    </row>
    <row r="29" spans="1:11" ht="51" customHeight="1">
      <c r="A29" s="2"/>
      <c r="B29" s="16" t="s">
        <v>16</v>
      </c>
      <c r="C29" s="43" t="s">
        <v>25</v>
      </c>
      <c r="D29" s="44" t="s">
        <v>27</v>
      </c>
      <c r="E29" s="17">
        <v>250</v>
      </c>
      <c r="F29" s="18"/>
      <c r="G29" s="13">
        <f t="shared" si="2"/>
        <v>250</v>
      </c>
      <c r="H29" s="17">
        <v>200</v>
      </c>
      <c r="I29" s="19"/>
      <c r="J29" s="15">
        <f t="shared" si="3"/>
        <v>200</v>
      </c>
      <c r="K29" s="6">
        <v>250</v>
      </c>
    </row>
    <row r="30" spans="1:11" ht="52.5" customHeight="1">
      <c r="A30" s="1"/>
      <c r="B30" s="16" t="s">
        <v>17</v>
      </c>
      <c r="C30" s="43" t="s">
        <v>25</v>
      </c>
      <c r="D30" s="43" t="s">
        <v>29</v>
      </c>
      <c r="E30" s="17">
        <v>7686.7</v>
      </c>
      <c r="F30" s="18"/>
      <c r="G30" s="13">
        <f t="shared" si="2"/>
        <v>7686.7</v>
      </c>
      <c r="H30" s="17">
        <v>8632</v>
      </c>
      <c r="I30" s="19"/>
      <c r="J30" s="15">
        <f t="shared" si="3"/>
        <v>8632</v>
      </c>
      <c r="K30" s="6">
        <v>8700</v>
      </c>
    </row>
    <row r="31" spans="1:11">
      <c r="A31" s="1"/>
      <c r="B31" s="45" t="s">
        <v>80</v>
      </c>
      <c r="C31" s="20" t="s">
        <v>25</v>
      </c>
      <c r="D31" s="20" t="s">
        <v>81</v>
      </c>
      <c r="E31" s="17">
        <v>39.1</v>
      </c>
      <c r="F31" s="18"/>
      <c r="G31" s="13">
        <f t="shared" si="2"/>
        <v>39.1</v>
      </c>
      <c r="H31" s="17">
        <v>0.7</v>
      </c>
      <c r="I31" s="19"/>
      <c r="J31" s="15">
        <f t="shared" si="3"/>
        <v>0.7</v>
      </c>
      <c r="K31" s="6">
        <v>0.6</v>
      </c>
    </row>
    <row r="32" spans="1:11" ht="36" customHeight="1">
      <c r="A32" s="1"/>
      <c r="B32" s="16" t="s">
        <v>18</v>
      </c>
      <c r="C32" s="43" t="s">
        <v>25</v>
      </c>
      <c r="D32" s="43" t="s">
        <v>28</v>
      </c>
      <c r="E32" s="17">
        <v>3557</v>
      </c>
      <c r="F32" s="18"/>
      <c r="G32" s="13">
        <f t="shared" si="2"/>
        <v>3557</v>
      </c>
      <c r="H32" s="17">
        <v>3557</v>
      </c>
      <c r="I32" s="19"/>
      <c r="J32" s="15">
        <f t="shared" si="3"/>
        <v>3557</v>
      </c>
      <c r="K32" s="6">
        <v>2600</v>
      </c>
    </row>
    <row r="33" spans="1:11" ht="16.5" hidden="1" customHeight="1">
      <c r="A33" s="1"/>
      <c r="B33" s="16" t="s">
        <v>92</v>
      </c>
      <c r="C33" s="43" t="s">
        <v>25</v>
      </c>
      <c r="D33" s="43" t="s">
        <v>60</v>
      </c>
      <c r="E33" s="21"/>
      <c r="F33" s="21"/>
      <c r="G33" s="13">
        <f t="shared" si="2"/>
        <v>0</v>
      </c>
      <c r="H33" s="17"/>
      <c r="I33" s="19"/>
      <c r="J33" s="15">
        <f t="shared" si="3"/>
        <v>0</v>
      </c>
      <c r="K33" s="6"/>
    </row>
    <row r="34" spans="1:11" s="39" customFormat="1">
      <c r="A34" s="1"/>
      <c r="B34" s="16" t="s">
        <v>2</v>
      </c>
      <c r="C34" s="43" t="s">
        <v>25</v>
      </c>
      <c r="D34" s="43" t="s">
        <v>30</v>
      </c>
      <c r="E34" s="18">
        <v>100</v>
      </c>
      <c r="F34" s="18"/>
      <c r="G34" s="17">
        <f t="shared" si="2"/>
        <v>100</v>
      </c>
      <c r="H34" s="17">
        <v>100</v>
      </c>
      <c r="I34" s="19"/>
      <c r="J34" s="38">
        <f t="shared" si="3"/>
        <v>100</v>
      </c>
      <c r="K34" s="6">
        <v>100</v>
      </c>
    </row>
    <row r="35" spans="1:11" ht="15.75" customHeight="1">
      <c r="A35" s="1"/>
      <c r="B35" s="16" t="s">
        <v>64</v>
      </c>
      <c r="C35" s="43" t="s">
        <v>25</v>
      </c>
      <c r="D35" s="43" t="s">
        <v>31</v>
      </c>
      <c r="E35" s="22">
        <v>7149.2</v>
      </c>
      <c r="F35" s="22"/>
      <c r="G35" s="13">
        <f t="shared" si="2"/>
        <v>7149.2</v>
      </c>
      <c r="H35" s="17">
        <v>6894.6</v>
      </c>
      <c r="I35" s="19"/>
      <c r="J35" s="15">
        <f t="shared" si="3"/>
        <v>6894.6</v>
      </c>
      <c r="K35" s="6">
        <v>5414.3</v>
      </c>
    </row>
    <row r="36" spans="1:11" s="11" customFormat="1" ht="17.25" customHeight="1">
      <c r="A36" s="10"/>
      <c r="B36" s="14" t="s">
        <v>71</v>
      </c>
      <c r="C36" s="26" t="s">
        <v>58</v>
      </c>
      <c r="D36" s="26" t="s">
        <v>58</v>
      </c>
      <c r="E36" s="13">
        <f t="shared" ref="E36:K36" si="4">E37</f>
        <v>875.6</v>
      </c>
      <c r="F36" s="23">
        <f t="shared" si="4"/>
        <v>0</v>
      </c>
      <c r="G36" s="23">
        <f t="shared" si="4"/>
        <v>875.6</v>
      </c>
      <c r="H36" s="23">
        <f t="shared" si="4"/>
        <v>904.7</v>
      </c>
      <c r="I36" s="23">
        <f t="shared" si="4"/>
        <v>0</v>
      </c>
      <c r="J36" s="23">
        <f t="shared" si="4"/>
        <v>904.7</v>
      </c>
      <c r="K36" s="13">
        <f t="shared" si="4"/>
        <v>936.1</v>
      </c>
    </row>
    <row r="37" spans="1:11" ht="15.75" customHeight="1">
      <c r="A37" s="1"/>
      <c r="B37" s="24" t="s">
        <v>24</v>
      </c>
      <c r="C37" s="43" t="s">
        <v>58</v>
      </c>
      <c r="D37" s="43" t="s">
        <v>59</v>
      </c>
      <c r="E37" s="22">
        <v>875.6</v>
      </c>
      <c r="F37" s="25"/>
      <c r="G37" s="13">
        <f t="shared" si="2"/>
        <v>875.6</v>
      </c>
      <c r="H37" s="17">
        <v>904.7</v>
      </c>
      <c r="I37" s="19"/>
      <c r="J37" s="15">
        <f t="shared" si="3"/>
        <v>904.7</v>
      </c>
      <c r="K37" s="6">
        <v>936.1</v>
      </c>
    </row>
    <row r="38" spans="1:11" ht="27.75" customHeight="1">
      <c r="A38" s="1"/>
      <c r="B38" s="46" t="s">
        <v>66</v>
      </c>
      <c r="C38" s="26" t="s">
        <v>68</v>
      </c>
      <c r="D38" s="26" t="s">
        <v>68</v>
      </c>
      <c r="E38" s="13">
        <f t="shared" ref="E38:K38" si="5">E39</f>
        <v>2347</v>
      </c>
      <c r="F38" s="13">
        <f t="shared" si="5"/>
        <v>0</v>
      </c>
      <c r="G38" s="13">
        <f t="shared" si="5"/>
        <v>2347</v>
      </c>
      <c r="H38" s="13">
        <f t="shared" si="5"/>
        <v>2343</v>
      </c>
      <c r="I38" s="13" t="str">
        <f t="shared" si="5"/>
        <v xml:space="preserve"> </v>
      </c>
      <c r="J38" s="13">
        <f t="shared" si="5"/>
        <v>2293</v>
      </c>
      <c r="K38" s="13">
        <f t="shared" si="5"/>
        <v>1778</v>
      </c>
    </row>
    <row r="39" spans="1:11" ht="37.5" customHeight="1">
      <c r="A39" s="1"/>
      <c r="B39" s="47" t="s">
        <v>67</v>
      </c>
      <c r="C39" s="43" t="s">
        <v>68</v>
      </c>
      <c r="D39" s="43" t="s">
        <v>69</v>
      </c>
      <c r="E39" s="22">
        <v>2347</v>
      </c>
      <c r="F39" s="22"/>
      <c r="G39" s="13">
        <f t="shared" si="2"/>
        <v>2347</v>
      </c>
      <c r="H39" s="17">
        <v>2343</v>
      </c>
      <c r="I39" s="19" t="s">
        <v>86</v>
      </c>
      <c r="J39" s="27">
        <v>2293</v>
      </c>
      <c r="K39" s="6">
        <v>1778</v>
      </c>
    </row>
    <row r="40" spans="1:11" ht="17.25" customHeight="1">
      <c r="A40" s="1"/>
      <c r="B40" s="14" t="s">
        <v>72</v>
      </c>
      <c r="C40" s="26" t="s">
        <v>32</v>
      </c>
      <c r="D40" s="42" t="s">
        <v>32</v>
      </c>
      <c r="E40" s="13">
        <f>E42+E43+E44+E41</f>
        <v>21022.5</v>
      </c>
      <c r="F40" s="13">
        <f t="shared" ref="F40:K40" si="6">F42+F43+F44+F41</f>
        <v>0</v>
      </c>
      <c r="G40" s="13">
        <f t="shared" si="6"/>
        <v>20944.7</v>
      </c>
      <c r="H40" s="13">
        <f t="shared" si="6"/>
        <v>20396.7</v>
      </c>
      <c r="I40" s="13">
        <f t="shared" si="6"/>
        <v>0</v>
      </c>
      <c r="J40" s="13">
        <f t="shared" si="6"/>
        <v>20396.7</v>
      </c>
      <c r="K40" s="13">
        <f t="shared" si="6"/>
        <v>19999.599999999999</v>
      </c>
    </row>
    <row r="41" spans="1:11" ht="17.25" customHeight="1">
      <c r="A41" s="1"/>
      <c r="B41" s="24" t="s">
        <v>110</v>
      </c>
      <c r="C41" s="43" t="s">
        <v>32</v>
      </c>
      <c r="D41" s="44" t="s">
        <v>111</v>
      </c>
      <c r="E41" s="17">
        <v>77.8</v>
      </c>
      <c r="F41" s="17"/>
      <c r="G41" s="17"/>
      <c r="H41" s="17"/>
      <c r="I41" s="17"/>
      <c r="J41" s="17"/>
      <c r="K41" s="17"/>
    </row>
    <row r="42" spans="1:11">
      <c r="A42" s="1"/>
      <c r="B42" s="24" t="s">
        <v>12</v>
      </c>
      <c r="C42" s="43" t="s">
        <v>32</v>
      </c>
      <c r="D42" s="43" t="s">
        <v>33</v>
      </c>
      <c r="E42" s="22">
        <v>2728.3</v>
      </c>
      <c r="F42" s="22"/>
      <c r="G42" s="13">
        <f t="shared" si="2"/>
        <v>2728.3</v>
      </c>
      <c r="H42" s="17">
        <v>2000</v>
      </c>
      <c r="I42" s="19"/>
      <c r="J42" s="15">
        <f t="shared" si="3"/>
        <v>2000</v>
      </c>
      <c r="K42" s="6">
        <v>1314.5</v>
      </c>
    </row>
    <row r="43" spans="1:11" ht="12.75" customHeight="1">
      <c r="A43" s="1"/>
      <c r="B43" s="24" t="s">
        <v>21</v>
      </c>
      <c r="C43" s="43" t="s">
        <v>32</v>
      </c>
      <c r="D43" s="43" t="s">
        <v>34</v>
      </c>
      <c r="E43" s="18">
        <v>18116.400000000001</v>
      </c>
      <c r="F43" s="18"/>
      <c r="G43" s="13">
        <f t="shared" si="2"/>
        <v>18116.400000000001</v>
      </c>
      <c r="H43" s="17">
        <v>18296.7</v>
      </c>
      <c r="I43" s="28"/>
      <c r="J43" s="15">
        <f t="shared" si="3"/>
        <v>18296.7</v>
      </c>
      <c r="K43" s="6">
        <v>18585.099999999999</v>
      </c>
    </row>
    <row r="44" spans="1:11" ht="15" customHeight="1">
      <c r="A44" s="1"/>
      <c r="B44" s="24" t="s">
        <v>3</v>
      </c>
      <c r="C44" s="43" t="s">
        <v>32</v>
      </c>
      <c r="D44" s="43" t="s">
        <v>35</v>
      </c>
      <c r="E44" s="22">
        <v>100</v>
      </c>
      <c r="F44" s="22"/>
      <c r="G44" s="13">
        <f t="shared" si="2"/>
        <v>100</v>
      </c>
      <c r="H44" s="17">
        <v>100</v>
      </c>
      <c r="I44" s="19"/>
      <c r="J44" s="15">
        <f t="shared" si="3"/>
        <v>100</v>
      </c>
      <c r="K44" s="6">
        <v>100</v>
      </c>
    </row>
    <row r="45" spans="1:11" ht="15.75" customHeight="1">
      <c r="A45" s="1"/>
      <c r="B45" s="14" t="s">
        <v>82</v>
      </c>
      <c r="C45" s="26" t="s">
        <v>57</v>
      </c>
      <c r="D45" s="26" t="s">
        <v>57</v>
      </c>
      <c r="E45" s="29">
        <f t="shared" ref="E45:K45" si="7">E47+E48+E49</f>
        <v>2750</v>
      </c>
      <c r="F45" s="29">
        <f t="shared" si="7"/>
        <v>0</v>
      </c>
      <c r="G45" s="29">
        <f t="shared" si="7"/>
        <v>2750</v>
      </c>
      <c r="H45" s="29">
        <f t="shared" si="7"/>
        <v>600</v>
      </c>
      <c r="I45" s="29">
        <f t="shared" si="7"/>
        <v>0</v>
      </c>
      <c r="J45" s="29">
        <f t="shared" si="7"/>
        <v>600</v>
      </c>
      <c r="K45" s="29">
        <f t="shared" si="7"/>
        <v>655</v>
      </c>
    </row>
    <row r="46" spans="1:11" hidden="1">
      <c r="A46" s="1"/>
      <c r="B46" s="24" t="s">
        <v>8</v>
      </c>
      <c r="C46" s="43" t="s">
        <v>57</v>
      </c>
      <c r="D46" s="43" t="s">
        <v>52</v>
      </c>
      <c r="E46" s="22"/>
      <c r="F46" s="22"/>
      <c r="G46" s="13">
        <f t="shared" si="2"/>
        <v>0</v>
      </c>
      <c r="H46" s="13" t="e">
        <f>E46/#REF!*100</f>
        <v>#REF!</v>
      </c>
      <c r="I46" s="19"/>
      <c r="J46" s="15" t="e">
        <f t="shared" si="3"/>
        <v>#REF!</v>
      </c>
      <c r="K46" s="6"/>
    </row>
    <row r="47" spans="1:11">
      <c r="A47" s="1"/>
      <c r="B47" s="24" t="s">
        <v>63</v>
      </c>
      <c r="C47" s="43" t="s">
        <v>57</v>
      </c>
      <c r="D47" s="43" t="s">
        <v>52</v>
      </c>
      <c r="E47" s="22">
        <v>200</v>
      </c>
      <c r="F47" s="22"/>
      <c r="G47" s="13">
        <f t="shared" si="2"/>
        <v>200</v>
      </c>
      <c r="H47" s="17">
        <v>200</v>
      </c>
      <c r="I47" s="19"/>
      <c r="J47" s="15">
        <f t="shared" si="3"/>
        <v>200</v>
      </c>
      <c r="K47" s="6">
        <v>200</v>
      </c>
    </row>
    <row r="48" spans="1:11">
      <c r="A48" s="1"/>
      <c r="B48" s="24" t="s">
        <v>9</v>
      </c>
      <c r="C48" s="43" t="s">
        <v>57</v>
      </c>
      <c r="D48" s="43" t="s">
        <v>53</v>
      </c>
      <c r="E48" s="22">
        <v>2100</v>
      </c>
      <c r="F48" s="22"/>
      <c r="G48" s="13">
        <f t="shared" si="2"/>
        <v>2100</v>
      </c>
      <c r="H48" s="17">
        <v>50</v>
      </c>
      <c r="I48" s="19"/>
      <c r="J48" s="15">
        <f t="shared" si="3"/>
        <v>50</v>
      </c>
      <c r="K48" s="6">
        <v>55</v>
      </c>
    </row>
    <row r="49" spans="1:13">
      <c r="A49" s="1"/>
      <c r="B49" s="24" t="s">
        <v>61</v>
      </c>
      <c r="C49" s="43" t="s">
        <v>57</v>
      </c>
      <c r="D49" s="43" t="s">
        <v>62</v>
      </c>
      <c r="E49" s="22">
        <v>450</v>
      </c>
      <c r="F49" s="22"/>
      <c r="G49" s="13">
        <f t="shared" si="2"/>
        <v>450</v>
      </c>
      <c r="H49" s="17">
        <v>350</v>
      </c>
      <c r="I49" s="19"/>
      <c r="J49" s="15">
        <f t="shared" si="3"/>
        <v>350</v>
      </c>
      <c r="K49" s="6">
        <v>400</v>
      </c>
    </row>
    <row r="50" spans="1:13" s="8" customFormat="1" ht="13.5" hidden="1" customHeight="1">
      <c r="A50" s="2"/>
      <c r="B50" s="14" t="s">
        <v>97</v>
      </c>
      <c r="C50" s="26" t="s">
        <v>94</v>
      </c>
      <c r="D50" s="26" t="s">
        <v>94</v>
      </c>
      <c r="E50" s="29">
        <f t="shared" ref="E50:K50" si="8">E51</f>
        <v>0</v>
      </c>
      <c r="F50" s="29">
        <f t="shared" si="8"/>
        <v>0</v>
      </c>
      <c r="G50" s="29">
        <f t="shared" si="8"/>
        <v>0</v>
      </c>
      <c r="H50" s="29">
        <f t="shared" si="8"/>
        <v>0</v>
      </c>
      <c r="I50" s="29">
        <f t="shared" si="8"/>
        <v>0</v>
      </c>
      <c r="J50" s="29">
        <f t="shared" si="8"/>
        <v>0</v>
      </c>
      <c r="K50" s="29">
        <f t="shared" si="8"/>
        <v>0</v>
      </c>
    </row>
    <row r="51" spans="1:13" ht="24.75" hidden="1" customHeight="1">
      <c r="A51" s="1"/>
      <c r="B51" s="24" t="s">
        <v>96</v>
      </c>
      <c r="C51" s="43" t="s">
        <v>94</v>
      </c>
      <c r="D51" s="43" t="s">
        <v>95</v>
      </c>
      <c r="E51" s="22"/>
      <c r="F51" s="22"/>
      <c r="G51" s="13"/>
      <c r="H51" s="17"/>
      <c r="I51" s="19"/>
      <c r="J51" s="15"/>
      <c r="K51" s="6"/>
    </row>
    <row r="52" spans="1:13">
      <c r="A52" s="1"/>
      <c r="B52" s="14" t="s">
        <v>73</v>
      </c>
      <c r="C52" s="26" t="s">
        <v>49</v>
      </c>
      <c r="D52" s="26" t="s">
        <v>49</v>
      </c>
      <c r="E52" s="29">
        <f t="shared" ref="E52:K52" si="9">E53+E54+E56+E57+E55</f>
        <v>151575.6</v>
      </c>
      <c r="F52" s="29">
        <f t="shared" si="9"/>
        <v>0</v>
      </c>
      <c r="G52" s="29">
        <f t="shared" si="9"/>
        <v>151575.6</v>
      </c>
      <c r="H52" s="29">
        <f t="shared" si="9"/>
        <v>148054.79999999999</v>
      </c>
      <c r="I52" s="29">
        <f t="shared" si="9"/>
        <v>0</v>
      </c>
      <c r="J52" s="29">
        <f t="shared" si="9"/>
        <v>148054.79999999999</v>
      </c>
      <c r="K52" s="29">
        <f t="shared" si="9"/>
        <v>146396</v>
      </c>
      <c r="M52" s="5"/>
    </row>
    <row r="53" spans="1:13">
      <c r="A53" s="1"/>
      <c r="B53" s="24" t="s">
        <v>4</v>
      </c>
      <c r="C53" s="43" t="s">
        <v>49</v>
      </c>
      <c r="D53" s="43" t="s">
        <v>36</v>
      </c>
      <c r="E53" s="22">
        <v>12082.9</v>
      </c>
      <c r="F53" s="22"/>
      <c r="G53" s="13">
        <f t="shared" si="2"/>
        <v>12082.9</v>
      </c>
      <c r="H53" s="17">
        <v>11932.9</v>
      </c>
      <c r="I53" s="19"/>
      <c r="J53" s="15">
        <f t="shared" si="3"/>
        <v>11932.9</v>
      </c>
      <c r="K53" s="6">
        <v>11132.9</v>
      </c>
    </row>
    <row r="54" spans="1:13">
      <c r="A54" s="1"/>
      <c r="B54" s="24" t="s">
        <v>5</v>
      </c>
      <c r="C54" s="43" t="s">
        <v>49</v>
      </c>
      <c r="D54" s="43" t="s">
        <v>37</v>
      </c>
      <c r="E54" s="30">
        <v>127384.2</v>
      </c>
      <c r="F54" s="30"/>
      <c r="G54" s="13">
        <f t="shared" si="2"/>
        <v>127384.2</v>
      </c>
      <c r="H54" s="17">
        <f>121453.9+1791</f>
        <v>123244.9</v>
      </c>
      <c r="I54" s="22"/>
      <c r="J54" s="15">
        <f t="shared" si="3"/>
        <v>123244.9</v>
      </c>
      <c r="K54" s="6">
        <f>119159.5+3612</f>
        <v>122771.5</v>
      </c>
    </row>
    <row r="55" spans="1:13" ht="16.5" customHeight="1">
      <c r="A55" s="1"/>
      <c r="B55" s="24" t="s">
        <v>83</v>
      </c>
      <c r="C55" s="43" t="s">
        <v>49</v>
      </c>
      <c r="D55" s="43" t="s">
        <v>84</v>
      </c>
      <c r="E55" s="30">
        <v>7648.1</v>
      </c>
      <c r="F55" s="30"/>
      <c r="G55" s="13">
        <f t="shared" si="2"/>
        <v>7648.1</v>
      </c>
      <c r="H55" s="17">
        <v>8137.6</v>
      </c>
      <c r="I55" s="19"/>
      <c r="J55" s="15">
        <f t="shared" si="3"/>
        <v>8137.6</v>
      </c>
      <c r="K55" s="6">
        <v>7952.2</v>
      </c>
    </row>
    <row r="56" spans="1:13" ht="16.5" customHeight="1">
      <c r="A56" s="1"/>
      <c r="B56" s="24" t="s">
        <v>6</v>
      </c>
      <c r="C56" s="43" t="s">
        <v>49</v>
      </c>
      <c r="D56" s="43" t="s">
        <v>38</v>
      </c>
      <c r="E56" s="18">
        <v>819.8</v>
      </c>
      <c r="F56" s="18"/>
      <c r="G56" s="13">
        <f t="shared" si="2"/>
        <v>819.8</v>
      </c>
      <c r="H56" s="17">
        <v>919.8</v>
      </c>
      <c r="I56" s="19"/>
      <c r="J56" s="15">
        <f t="shared" si="3"/>
        <v>919.8</v>
      </c>
      <c r="K56" s="6">
        <v>819.8</v>
      </c>
    </row>
    <row r="57" spans="1:13">
      <c r="A57" s="1"/>
      <c r="B57" s="24" t="s">
        <v>10</v>
      </c>
      <c r="C57" s="43" t="s">
        <v>49</v>
      </c>
      <c r="D57" s="43" t="s">
        <v>39</v>
      </c>
      <c r="E57" s="18">
        <v>3640.6</v>
      </c>
      <c r="F57" s="18"/>
      <c r="G57" s="13">
        <f t="shared" si="2"/>
        <v>3640.6</v>
      </c>
      <c r="H57" s="17">
        <v>3819.6</v>
      </c>
      <c r="I57" s="19"/>
      <c r="J57" s="15">
        <f t="shared" si="3"/>
        <v>3819.6</v>
      </c>
      <c r="K57" s="6">
        <v>3719.6</v>
      </c>
    </row>
    <row r="58" spans="1:13" ht="17.25" customHeight="1">
      <c r="A58" s="1"/>
      <c r="B58" s="14" t="s">
        <v>74</v>
      </c>
      <c r="C58" s="26" t="s">
        <v>40</v>
      </c>
      <c r="D58" s="26" t="s">
        <v>40</v>
      </c>
      <c r="E58" s="13">
        <f t="shared" ref="E58:K58" si="10">E59+E60</f>
        <v>6784.8</v>
      </c>
      <c r="F58" s="13">
        <f t="shared" si="10"/>
        <v>0</v>
      </c>
      <c r="G58" s="13">
        <f t="shared" si="10"/>
        <v>6784.8</v>
      </c>
      <c r="H58" s="13">
        <f t="shared" si="10"/>
        <v>6684.8</v>
      </c>
      <c r="I58" s="13">
        <f t="shared" si="10"/>
        <v>0</v>
      </c>
      <c r="J58" s="13">
        <f t="shared" si="10"/>
        <v>6684.8</v>
      </c>
      <c r="K58" s="13">
        <f t="shared" si="10"/>
        <v>6992.3</v>
      </c>
    </row>
    <row r="59" spans="1:13">
      <c r="A59" s="1"/>
      <c r="B59" s="24" t="s">
        <v>7</v>
      </c>
      <c r="C59" s="43" t="s">
        <v>40</v>
      </c>
      <c r="D59" s="43" t="s">
        <v>41</v>
      </c>
      <c r="E59" s="22">
        <v>5964.8</v>
      </c>
      <c r="F59" s="22"/>
      <c r="G59" s="13">
        <f t="shared" si="2"/>
        <v>5964.8</v>
      </c>
      <c r="H59" s="17">
        <v>5964.8</v>
      </c>
      <c r="I59" s="19"/>
      <c r="J59" s="15">
        <f t="shared" si="3"/>
        <v>5964.8</v>
      </c>
      <c r="K59" s="6">
        <v>6392.3</v>
      </c>
    </row>
    <row r="60" spans="1:13" ht="24">
      <c r="A60" s="1"/>
      <c r="B60" s="24" t="s">
        <v>23</v>
      </c>
      <c r="C60" s="43" t="s">
        <v>40</v>
      </c>
      <c r="D60" s="43" t="s">
        <v>42</v>
      </c>
      <c r="E60" s="22">
        <v>820</v>
      </c>
      <c r="F60" s="22"/>
      <c r="G60" s="13">
        <f t="shared" si="2"/>
        <v>820</v>
      </c>
      <c r="H60" s="17">
        <v>720</v>
      </c>
      <c r="I60" s="19"/>
      <c r="J60" s="15">
        <f t="shared" si="3"/>
        <v>720</v>
      </c>
      <c r="K60" s="6">
        <v>600</v>
      </c>
    </row>
    <row r="61" spans="1:13">
      <c r="A61" s="1"/>
      <c r="B61" s="14" t="s">
        <v>75</v>
      </c>
      <c r="C61" s="26" t="s">
        <v>43</v>
      </c>
      <c r="D61" s="26" t="s">
        <v>43</v>
      </c>
      <c r="E61" s="29">
        <f>E62+E63+E64+E65</f>
        <v>16156.300000000001</v>
      </c>
      <c r="F61" s="29">
        <f t="shared" ref="F61:K61" si="11">F62+F63+F64+F65</f>
        <v>0</v>
      </c>
      <c r="G61" s="29">
        <f t="shared" si="11"/>
        <v>16156.300000000001</v>
      </c>
      <c r="H61" s="29">
        <f t="shared" si="11"/>
        <v>16979.8</v>
      </c>
      <c r="I61" s="29">
        <f t="shared" si="11"/>
        <v>0</v>
      </c>
      <c r="J61" s="29">
        <f t="shared" si="11"/>
        <v>16979.8</v>
      </c>
      <c r="K61" s="29">
        <f t="shared" si="11"/>
        <v>18951.3</v>
      </c>
    </row>
    <row r="62" spans="1:13">
      <c r="A62" s="1"/>
      <c r="B62" s="24" t="s">
        <v>11</v>
      </c>
      <c r="C62" s="43" t="s">
        <v>43</v>
      </c>
      <c r="D62" s="43" t="s">
        <v>44</v>
      </c>
      <c r="E62" s="22">
        <v>794.5</v>
      </c>
      <c r="F62" s="22"/>
      <c r="G62" s="13">
        <f t="shared" si="2"/>
        <v>794.5</v>
      </c>
      <c r="H62" s="17">
        <v>794.5</v>
      </c>
      <c r="I62" s="40"/>
      <c r="J62" s="15">
        <f t="shared" si="3"/>
        <v>794.5</v>
      </c>
      <c r="K62" s="6">
        <v>574.5</v>
      </c>
    </row>
    <row r="63" spans="1:13" ht="12" customHeight="1">
      <c r="A63" s="1"/>
      <c r="B63" s="24" t="s">
        <v>13</v>
      </c>
      <c r="C63" s="43" t="s">
        <v>43</v>
      </c>
      <c r="D63" s="43" t="s">
        <v>54</v>
      </c>
      <c r="E63" s="22">
        <v>700</v>
      </c>
      <c r="F63" s="22"/>
      <c r="G63" s="13">
        <f t="shared" si="2"/>
        <v>700</v>
      </c>
      <c r="H63" s="17"/>
      <c r="I63" s="40"/>
      <c r="J63" s="15">
        <f t="shared" si="3"/>
        <v>0</v>
      </c>
      <c r="K63" s="6">
        <v>2230</v>
      </c>
    </row>
    <row r="64" spans="1:13">
      <c r="A64" s="1"/>
      <c r="B64" s="24" t="s">
        <v>19</v>
      </c>
      <c r="C64" s="43" t="s">
        <v>43</v>
      </c>
      <c r="D64" s="43" t="s">
        <v>45</v>
      </c>
      <c r="E64" s="22">
        <v>13851.1</v>
      </c>
      <c r="F64" s="22"/>
      <c r="G64" s="13">
        <f t="shared" si="2"/>
        <v>13851.1</v>
      </c>
      <c r="H64" s="17">
        <v>15374.6</v>
      </c>
      <c r="I64" s="19"/>
      <c r="J64" s="15">
        <f t="shared" si="3"/>
        <v>15374.6</v>
      </c>
      <c r="K64" s="6">
        <v>15336.1</v>
      </c>
    </row>
    <row r="65" spans="1:11" ht="12" customHeight="1">
      <c r="A65" s="1"/>
      <c r="B65" s="24" t="s">
        <v>14</v>
      </c>
      <c r="C65" s="43" t="s">
        <v>43</v>
      </c>
      <c r="D65" s="43" t="s">
        <v>46</v>
      </c>
      <c r="E65" s="25">
        <v>810.7</v>
      </c>
      <c r="F65" s="25"/>
      <c r="G65" s="13">
        <f t="shared" si="2"/>
        <v>810.7</v>
      </c>
      <c r="H65" s="17">
        <v>810.7</v>
      </c>
      <c r="I65" s="19"/>
      <c r="J65" s="15">
        <f t="shared" si="3"/>
        <v>810.7</v>
      </c>
      <c r="K65" s="6">
        <v>810.7</v>
      </c>
    </row>
    <row r="66" spans="1:11" ht="15" customHeight="1">
      <c r="A66" s="1"/>
      <c r="B66" s="14" t="s">
        <v>76</v>
      </c>
      <c r="C66" s="26" t="s">
        <v>50</v>
      </c>
      <c r="D66" s="26" t="s">
        <v>47</v>
      </c>
      <c r="E66" s="29">
        <f t="shared" ref="E66:K66" si="12">E67+E68</f>
        <v>100</v>
      </c>
      <c r="F66" s="29">
        <f t="shared" si="12"/>
        <v>0</v>
      </c>
      <c r="G66" s="29">
        <f t="shared" si="12"/>
        <v>100</v>
      </c>
      <c r="H66" s="29">
        <f t="shared" si="12"/>
        <v>100</v>
      </c>
      <c r="I66" s="29">
        <f t="shared" si="12"/>
        <v>0</v>
      </c>
      <c r="J66" s="29">
        <f t="shared" si="12"/>
        <v>100</v>
      </c>
      <c r="K66" s="29">
        <f t="shared" si="12"/>
        <v>0</v>
      </c>
    </row>
    <row r="67" spans="1:11">
      <c r="A67" s="1"/>
      <c r="B67" s="24" t="s">
        <v>22</v>
      </c>
      <c r="C67" s="43" t="s">
        <v>50</v>
      </c>
      <c r="D67" s="43" t="s">
        <v>47</v>
      </c>
      <c r="E67" s="22">
        <v>100</v>
      </c>
      <c r="F67" s="22"/>
      <c r="G67" s="13">
        <f t="shared" si="2"/>
        <v>100</v>
      </c>
      <c r="H67" s="17">
        <v>100</v>
      </c>
      <c r="I67" s="19"/>
      <c r="J67" s="15">
        <f t="shared" si="3"/>
        <v>100</v>
      </c>
      <c r="K67" s="6"/>
    </row>
    <row r="68" spans="1:11" hidden="1">
      <c r="B68" s="31" t="s">
        <v>85</v>
      </c>
      <c r="C68" s="32">
        <v>1100</v>
      </c>
      <c r="D68" s="32">
        <v>1102</v>
      </c>
      <c r="E68" s="33"/>
      <c r="F68" s="33"/>
      <c r="G68" s="13">
        <f t="shared" si="2"/>
        <v>0</v>
      </c>
      <c r="H68" s="13"/>
      <c r="I68" s="19"/>
      <c r="J68" s="15">
        <f t="shared" si="3"/>
        <v>0</v>
      </c>
      <c r="K68" s="6"/>
    </row>
    <row r="69" spans="1:11" ht="50.25" customHeight="1">
      <c r="B69" s="14" t="s">
        <v>77</v>
      </c>
      <c r="C69" s="26" t="s">
        <v>48</v>
      </c>
      <c r="D69" s="26" t="s">
        <v>48</v>
      </c>
      <c r="E69" s="15">
        <f>E70+E71+E74</f>
        <v>3263.1</v>
      </c>
      <c r="F69" s="15">
        <f t="shared" ref="F69:K69" si="13">F70+F71+F74</f>
        <v>0</v>
      </c>
      <c r="G69" s="15">
        <f t="shared" si="13"/>
        <v>3263.1</v>
      </c>
      <c r="H69" s="15">
        <f t="shared" si="13"/>
        <v>3263.1</v>
      </c>
      <c r="I69" s="15">
        <f t="shared" si="13"/>
        <v>0</v>
      </c>
      <c r="J69" s="15">
        <f t="shared" si="13"/>
        <v>3263.1</v>
      </c>
      <c r="K69" s="13">
        <f t="shared" si="13"/>
        <v>3263.1</v>
      </c>
    </row>
    <row r="70" spans="1:11" ht="36" customHeight="1">
      <c r="B70" s="24" t="s">
        <v>65</v>
      </c>
      <c r="C70" s="43" t="s">
        <v>48</v>
      </c>
      <c r="D70" s="43" t="s">
        <v>55</v>
      </c>
      <c r="E70" s="21">
        <v>3263.1</v>
      </c>
      <c r="F70" s="21"/>
      <c r="G70" s="13">
        <f t="shared" si="2"/>
        <v>3263.1</v>
      </c>
      <c r="H70" s="17">
        <v>3263.1</v>
      </c>
      <c r="I70" s="19"/>
      <c r="J70" s="15">
        <f t="shared" si="3"/>
        <v>3263.1</v>
      </c>
      <c r="K70" s="6">
        <v>3263.1</v>
      </c>
    </row>
    <row r="71" spans="1:11" hidden="1">
      <c r="B71" s="24" t="s">
        <v>20</v>
      </c>
      <c r="C71" s="43" t="s">
        <v>48</v>
      </c>
      <c r="D71" s="43" t="s">
        <v>56</v>
      </c>
      <c r="E71" s="22"/>
      <c r="F71" s="22"/>
      <c r="G71" s="13">
        <f t="shared" si="2"/>
        <v>0</v>
      </c>
      <c r="H71" s="17"/>
      <c r="I71" s="19"/>
      <c r="J71" s="15">
        <f t="shared" si="3"/>
        <v>0</v>
      </c>
      <c r="K71" s="6"/>
    </row>
    <row r="72" spans="1:11" s="2" customFormat="1" ht="50.25" hidden="1" customHeight="1">
      <c r="B72" s="45" t="s">
        <v>78</v>
      </c>
      <c r="C72" s="32">
        <v>1400</v>
      </c>
      <c r="D72" s="32">
        <v>1403</v>
      </c>
      <c r="E72" s="34"/>
      <c r="F72" s="34"/>
      <c r="G72" s="34"/>
      <c r="H72" s="34"/>
      <c r="I72" s="34">
        <f t="shared" ref="I72:K72" si="14">I74</f>
        <v>0</v>
      </c>
      <c r="J72" s="34">
        <f t="shared" si="14"/>
        <v>0</v>
      </c>
      <c r="K72" s="49">
        <f t="shared" si="14"/>
        <v>0</v>
      </c>
    </row>
    <row r="73" spans="1:11" hidden="1">
      <c r="B73" s="35"/>
      <c r="C73" s="35"/>
      <c r="D73" s="35"/>
      <c r="E73" s="35"/>
      <c r="F73" s="35"/>
      <c r="G73" s="13"/>
      <c r="H73" s="17"/>
      <c r="I73" s="19"/>
      <c r="J73" s="15">
        <f t="shared" si="3"/>
        <v>0</v>
      </c>
      <c r="K73" s="6"/>
    </row>
    <row r="74" spans="1:11" ht="36.75" hidden="1" customHeight="1">
      <c r="B74" s="36" t="s">
        <v>79</v>
      </c>
      <c r="C74" s="32">
        <v>1400</v>
      </c>
      <c r="D74" s="32">
        <v>1403</v>
      </c>
      <c r="E74" s="28"/>
      <c r="F74" s="28"/>
      <c r="G74" s="13"/>
      <c r="H74" s="17"/>
      <c r="I74" s="19"/>
      <c r="J74" s="15">
        <f t="shared" si="3"/>
        <v>0</v>
      </c>
      <c r="K74" s="6"/>
    </row>
    <row r="75" spans="1:11" ht="14.25" customHeight="1">
      <c r="B75" s="37" t="s">
        <v>108</v>
      </c>
      <c r="C75" s="48" t="s">
        <v>109</v>
      </c>
      <c r="D75" s="48" t="s">
        <v>109</v>
      </c>
      <c r="E75" s="7">
        <f>E76</f>
        <v>0</v>
      </c>
      <c r="F75" s="7"/>
      <c r="G75" s="7"/>
      <c r="H75" s="6">
        <f>H76</f>
        <v>1791</v>
      </c>
      <c r="I75" s="6"/>
      <c r="J75" s="6"/>
      <c r="K75" s="6">
        <f>K76</f>
        <v>3612</v>
      </c>
    </row>
    <row r="76" spans="1:11" ht="15" customHeight="1">
      <c r="B76" s="7" t="s">
        <v>88</v>
      </c>
      <c r="C76" s="54">
        <v>9999</v>
      </c>
      <c r="D76" s="54">
        <v>9999</v>
      </c>
      <c r="E76" s="7"/>
      <c r="F76" s="7"/>
      <c r="G76" s="7"/>
      <c r="H76" s="6">
        <v>1791</v>
      </c>
      <c r="I76" s="6"/>
      <c r="J76" s="6"/>
      <c r="K76" s="6">
        <v>3612</v>
      </c>
    </row>
  </sheetData>
  <mergeCells count="23">
    <mergeCell ref="B17:H17"/>
    <mergeCell ref="B1:K1"/>
    <mergeCell ref="B2:K2"/>
    <mergeCell ref="B3:K3"/>
    <mergeCell ref="B4:K4"/>
    <mergeCell ref="B5:K5"/>
    <mergeCell ref="B7:K7"/>
    <mergeCell ref="B9:K9"/>
    <mergeCell ref="B13:H13"/>
    <mergeCell ref="B14:H14"/>
    <mergeCell ref="B15:H15"/>
    <mergeCell ref="B16:H16"/>
    <mergeCell ref="C6:K6"/>
    <mergeCell ref="B18:H18"/>
    <mergeCell ref="B19:H19"/>
    <mergeCell ref="B20:H20"/>
    <mergeCell ref="B21:H21"/>
    <mergeCell ref="B22:B25"/>
    <mergeCell ref="C22:C25"/>
    <mergeCell ref="D22:D25"/>
    <mergeCell ref="E22:K23"/>
    <mergeCell ref="E24:G24"/>
    <mergeCell ref="H24:J24"/>
  </mergeCells>
  <pageMargins left="0.23622047244094491" right="0.11811023622047245" top="0.15748031496062992" bottom="0.15748031496062992" header="0.11811023622047245" footer="0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74"/>
  <sheetViews>
    <sheetView zoomScaleNormal="100" zoomScaleSheetLayoutView="130" workbookViewId="0">
      <selection activeCell="N23" sqref="N23"/>
    </sheetView>
  </sheetViews>
  <sheetFormatPr defaultRowHeight="12.75"/>
  <cols>
    <col min="1" max="1" width="2.7109375" customWidth="1"/>
    <col min="2" max="2" width="29.42578125" customWidth="1"/>
    <col min="3" max="4" width="6.140625" customWidth="1"/>
    <col min="5" max="5" width="9.140625" customWidth="1"/>
    <col min="6" max="6" width="9.5703125" hidden="1" customWidth="1"/>
    <col min="7" max="7" width="9" hidden="1" customWidth="1"/>
    <col min="8" max="8" width="9.42578125" customWidth="1"/>
    <col min="9" max="10" width="9.140625" hidden="1" customWidth="1"/>
  </cols>
  <sheetData>
    <row r="1" spans="1:11">
      <c r="A1" s="1"/>
      <c r="B1" s="102" t="s">
        <v>99</v>
      </c>
      <c r="C1" s="102"/>
      <c r="D1" s="102"/>
      <c r="E1" s="102"/>
      <c r="F1" s="102"/>
      <c r="G1" s="102"/>
      <c r="H1" s="102"/>
      <c r="I1" s="102"/>
      <c r="J1" s="102"/>
      <c r="K1" s="102"/>
    </row>
    <row r="2" spans="1:11">
      <c r="A2" s="1"/>
      <c r="B2" s="102" t="s">
        <v>101</v>
      </c>
      <c r="C2" s="102"/>
      <c r="D2" s="102"/>
      <c r="E2" s="102"/>
      <c r="F2" s="102"/>
      <c r="G2" s="102"/>
      <c r="H2" s="102"/>
      <c r="I2" s="102"/>
      <c r="J2" s="102"/>
      <c r="K2" s="102"/>
    </row>
    <row r="3" spans="1:11">
      <c r="A3" s="1"/>
      <c r="B3" s="102" t="s">
        <v>100</v>
      </c>
      <c r="C3" s="102"/>
      <c r="D3" s="102"/>
      <c r="E3" s="102"/>
      <c r="F3" s="102"/>
      <c r="G3" s="102"/>
      <c r="H3" s="102"/>
      <c r="I3" s="102"/>
      <c r="J3" s="102"/>
      <c r="K3" s="102"/>
    </row>
    <row r="4" spans="1:11">
      <c r="A4" s="1"/>
      <c r="B4" s="103" t="s">
        <v>112</v>
      </c>
      <c r="C4" s="103"/>
      <c r="D4" s="103"/>
      <c r="E4" s="103"/>
      <c r="F4" s="103"/>
      <c r="G4" s="103"/>
      <c r="H4" s="103"/>
      <c r="I4" s="103"/>
      <c r="J4" s="103"/>
      <c r="K4" s="103"/>
    </row>
    <row r="5" spans="1:11">
      <c r="A5" s="1"/>
      <c r="B5" s="103" t="s">
        <v>103</v>
      </c>
      <c r="C5" s="103"/>
      <c r="D5" s="103"/>
      <c r="E5" s="103"/>
      <c r="F5" s="103"/>
      <c r="G5" s="103"/>
      <c r="H5" s="103"/>
      <c r="I5" s="103"/>
      <c r="J5" s="103"/>
      <c r="K5" s="103"/>
    </row>
    <row r="6" spans="1:11">
      <c r="A6" s="1"/>
      <c r="B6" s="103" t="s">
        <v>104</v>
      </c>
      <c r="C6" s="103"/>
      <c r="D6" s="103"/>
      <c r="E6" s="103"/>
      <c r="F6" s="103"/>
      <c r="G6" s="103"/>
      <c r="H6" s="103"/>
      <c r="I6" s="103"/>
      <c r="J6" s="103"/>
      <c r="K6" s="103"/>
    </row>
    <row r="7" spans="1:11">
      <c r="A7" s="1"/>
      <c r="B7" s="1"/>
      <c r="C7" s="4"/>
      <c r="D7" s="4"/>
      <c r="E7" s="4"/>
      <c r="F7" s="4"/>
      <c r="G7" s="4"/>
      <c r="H7" s="4"/>
    </row>
    <row r="8" spans="1:11" ht="42" customHeight="1">
      <c r="A8" s="1"/>
      <c r="B8" s="92" t="s">
        <v>105</v>
      </c>
      <c r="C8" s="92"/>
      <c r="D8" s="92"/>
      <c r="E8" s="92"/>
      <c r="F8" s="92"/>
      <c r="G8" s="92"/>
      <c r="H8" s="92"/>
      <c r="I8" s="92"/>
      <c r="J8" s="92"/>
      <c r="K8" s="92"/>
    </row>
    <row r="9" spans="1:11" hidden="1">
      <c r="A9" s="1"/>
      <c r="B9" s="50"/>
      <c r="C9" s="50"/>
      <c r="D9" s="50"/>
      <c r="E9" s="50"/>
      <c r="F9" s="50"/>
      <c r="G9" s="50"/>
      <c r="H9" s="50"/>
    </row>
    <row r="10" spans="1:11" hidden="1">
      <c r="A10" s="1"/>
      <c r="B10" s="3"/>
      <c r="C10" s="3"/>
      <c r="D10" s="3"/>
      <c r="E10" s="3"/>
      <c r="F10" s="3"/>
      <c r="G10" s="3"/>
      <c r="H10" s="3"/>
    </row>
    <row r="11" spans="1:11">
      <c r="A11" s="1"/>
      <c r="B11" s="3"/>
      <c r="C11" s="3"/>
      <c r="D11" s="3"/>
      <c r="E11" s="3"/>
      <c r="F11" s="3"/>
      <c r="G11" s="3"/>
      <c r="H11" s="3"/>
    </row>
    <row r="12" spans="1:11" hidden="1">
      <c r="A12" s="1"/>
      <c r="B12" s="93"/>
      <c r="C12" s="93"/>
      <c r="D12" s="93"/>
      <c r="E12" s="93"/>
      <c r="F12" s="93"/>
      <c r="G12" s="93"/>
      <c r="H12" s="93"/>
    </row>
    <row r="13" spans="1:11" hidden="1">
      <c r="A13" s="1"/>
      <c r="B13" s="89"/>
      <c r="C13" s="89"/>
      <c r="D13" s="89"/>
      <c r="E13" s="89"/>
      <c r="F13" s="89"/>
      <c r="G13" s="89"/>
      <c r="H13" s="89"/>
    </row>
    <row r="14" spans="1:11" hidden="1">
      <c r="A14" s="1"/>
      <c r="B14" s="90"/>
      <c r="C14" s="90"/>
      <c r="D14" s="90"/>
      <c r="E14" s="90"/>
      <c r="F14" s="90"/>
      <c r="G14" s="90"/>
      <c r="H14" s="90"/>
    </row>
    <row r="15" spans="1:11" hidden="1">
      <c r="A15" s="1"/>
      <c r="B15" s="90"/>
      <c r="C15" s="90"/>
      <c r="D15" s="90"/>
      <c r="E15" s="90"/>
      <c r="F15" s="90"/>
      <c r="G15" s="90"/>
      <c r="H15" s="90"/>
    </row>
    <row r="16" spans="1:11" hidden="1">
      <c r="A16" s="1"/>
      <c r="B16" s="90"/>
      <c r="C16" s="90"/>
      <c r="D16" s="90"/>
      <c r="E16" s="90"/>
      <c r="F16" s="90"/>
      <c r="G16" s="90"/>
      <c r="H16" s="90"/>
    </row>
    <row r="17" spans="1:11" hidden="1">
      <c r="A17" s="1"/>
      <c r="B17" s="90"/>
      <c r="C17" s="90"/>
      <c r="D17" s="90"/>
      <c r="E17" s="90"/>
      <c r="F17" s="90"/>
      <c r="G17" s="90"/>
      <c r="H17" s="90"/>
    </row>
    <row r="18" spans="1:11" hidden="1">
      <c r="A18" s="1"/>
      <c r="B18" s="90"/>
      <c r="C18" s="90"/>
      <c r="D18" s="90"/>
      <c r="E18" s="90"/>
      <c r="F18" s="90"/>
      <c r="G18" s="90"/>
      <c r="H18" s="90"/>
    </row>
    <row r="19" spans="1:11" hidden="1">
      <c r="A19" s="1"/>
      <c r="B19" s="78"/>
      <c r="C19" s="78"/>
      <c r="D19" s="78"/>
      <c r="E19" s="78"/>
      <c r="F19" s="78"/>
      <c r="G19" s="78"/>
      <c r="H19" s="78"/>
    </row>
    <row r="20" spans="1:11" hidden="1">
      <c r="A20" s="1"/>
      <c r="B20" s="79"/>
      <c r="C20" s="79"/>
      <c r="D20" s="79"/>
      <c r="E20" s="80"/>
      <c r="F20" s="80"/>
      <c r="G20" s="80"/>
      <c r="H20" s="80"/>
    </row>
    <row r="21" spans="1:11" ht="12.75" customHeight="1">
      <c r="A21" s="1"/>
      <c r="B21" s="81" t="s">
        <v>93</v>
      </c>
      <c r="C21" s="81" t="s">
        <v>0</v>
      </c>
      <c r="D21" s="82" t="s">
        <v>1</v>
      </c>
      <c r="E21" s="81" t="s">
        <v>107</v>
      </c>
      <c r="F21" s="81"/>
      <c r="G21" s="81"/>
      <c r="H21" s="81"/>
      <c r="I21" s="81"/>
      <c r="J21" s="81"/>
      <c r="K21" s="81"/>
    </row>
    <row r="22" spans="1:11" ht="3.75" customHeight="1">
      <c r="A22" s="1"/>
      <c r="B22" s="81"/>
      <c r="C22" s="81"/>
      <c r="D22" s="83"/>
      <c r="E22" s="81"/>
      <c r="F22" s="81"/>
      <c r="G22" s="81"/>
      <c r="H22" s="81"/>
      <c r="I22" s="81"/>
      <c r="J22" s="81"/>
      <c r="K22" s="81"/>
    </row>
    <row r="23" spans="1:11" ht="16.5" customHeight="1">
      <c r="A23" s="1"/>
      <c r="B23" s="81"/>
      <c r="C23" s="81"/>
      <c r="D23" s="83"/>
      <c r="E23" s="84" t="s">
        <v>87</v>
      </c>
      <c r="F23" s="84"/>
      <c r="G23" s="84"/>
      <c r="H23" s="84" t="s">
        <v>89</v>
      </c>
      <c r="I23" s="84"/>
      <c r="J23" s="84"/>
      <c r="K23" s="53" t="s">
        <v>106</v>
      </c>
    </row>
    <row r="24" spans="1:11" ht="23.25" customHeight="1">
      <c r="A24" s="1"/>
      <c r="B24" s="81"/>
      <c r="C24" s="81"/>
      <c r="D24" s="84"/>
      <c r="E24" s="9" t="s">
        <v>98</v>
      </c>
      <c r="F24" s="9" t="s">
        <v>90</v>
      </c>
      <c r="G24" s="9" t="s">
        <v>91</v>
      </c>
      <c r="H24" s="9" t="s">
        <v>98</v>
      </c>
      <c r="I24" s="9" t="s">
        <v>90</v>
      </c>
      <c r="J24" s="9" t="s">
        <v>91</v>
      </c>
      <c r="K24" s="9" t="s">
        <v>98</v>
      </c>
    </row>
    <row r="25" spans="1:11" ht="14.25" customHeight="1">
      <c r="A25" s="1"/>
      <c r="B25" s="12" t="s">
        <v>51</v>
      </c>
      <c r="C25" s="41"/>
      <c r="D25" s="41"/>
      <c r="E25" s="13">
        <f>E26+E35+E37+E39+E43+E48+E50+E56+E59+E64+E67+E73</f>
        <v>185009.8</v>
      </c>
      <c r="F25" s="13">
        <f t="shared" ref="F25:K25" si="0">F26+F35+F37+F39+F43+F48+F50+F56+F59+F64+F67+F73</f>
        <v>0</v>
      </c>
      <c r="G25" s="13">
        <f t="shared" si="0"/>
        <v>185009.8</v>
      </c>
      <c r="H25" s="13">
        <f t="shared" si="0"/>
        <v>183822.66999999998</v>
      </c>
      <c r="I25" s="13" t="e">
        <f t="shared" si="0"/>
        <v>#VALUE!</v>
      </c>
      <c r="J25" s="13">
        <f t="shared" si="0"/>
        <v>182031.66999999998</v>
      </c>
      <c r="K25" s="13">
        <f t="shared" si="0"/>
        <v>75853.099999999991</v>
      </c>
    </row>
    <row r="26" spans="1:11" ht="24">
      <c r="A26" s="2"/>
      <c r="B26" s="14" t="s">
        <v>70</v>
      </c>
      <c r="C26" s="26" t="s">
        <v>25</v>
      </c>
      <c r="D26" s="42" t="s">
        <v>25</v>
      </c>
      <c r="E26" s="13">
        <f t="shared" ref="E26:K26" si="1">E27+E28+E29+E30+E31+E34+E33+E32</f>
        <v>20835.699999999997</v>
      </c>
      <c r="F26" s="13">
        <f t="shared" si="1"/>
        <v>0</v>
      </c>
      <c r="G26" s="13">
        <f t="shared" si="1"/>
        <v>20835.699999999997</v>
      </c>
      <c r="H26" s="13">
        <f t="shared" si="1"/>
        <v>20597.5</v>
      </c>
      <c r="I26" s="13">
        <f t="shared" si="1"/>
        <v>0</v>
      </c>
      <c r="J26" s="13">
        <f t="shared" si="1"/>
        <v>20597.5</v>
      </c>
      <c r="K26" s="13">
        <f t="shared" si="1"/>
        <v>14772</v>
      </c>
    </row>
    <row r="27" spans="1:11" ht="36">
      <c r="A27" s="2"/>
      <c r="B27" s="16" t="s">
        <v>15</v>
      </c>
      <c r="C27" s="43" t="s">
        <v>25</v>
      </c>
      <c r="D27" s="44" t="s">
        <v>26</v>
      </c>
      <c r="E27" s="17">
        <v>1140</v>
      </c>
      <c r="F27" s="18"/>
      <c r="G27" s="13">
        <f t="shared" ref="G27:G72" si="2">E27+F27</f>
        <v>1140</v>
      </c>
      <c r="H27" s="17">
        <v>1140</v>
      </c>
      <c r="I27" s="19"/>
      <c r="J27" s="15">
        <f t="shared" ref="J27:J72" si="3">H27+I27</f>
        <v>1140</v>
      </c>
      <c r="K27" s="22">
        <v>900</v>
      </c>
    </row>
    <row r="28" spans="1:11" ht="60.75" customHeight="1">
      <c r="A28" s="2"/>
      <c r="B28" s="16" t="s">
        <v>16</v>
      </c>
      <c r="C28" s="43" t="s">
        <v>25</v>
      </c>
      <c r="D28" s="44" t="s">
        <v>27</v>
      </c>
      <c r="E28" s="17">
        <v>250</v>
      </c>
      <c r="F28" s="18"/>
      <c r="G28" s="13">
        <f t="shared" si="2"/>
        <v>250</v>
      </c>
      <c r="H28" s="17">
        <v>200</v>
      </c>
      <c r="I28" s="19"/>
      <c r="J28" s="15">
        <f t="shared" si="3"/>
        <v>200</v>
      </c>
      <c r="K28" s="6">
        <v>250</v>
      </c>
    </row>
    <row r="29" spans="1:11" ht="62.25" customHeight="1">
      <c r="A29" s="1"/>
      <c r="B29" s="16" t="s">
        <v>17</v>
      </c>
      <c r="C29" s="43" t="s">
        <v>25</v>
      </c>
      <c r="D29" s="43" t="s">
        <v>29</v>
      </c>
      <c r="E29" s="17">
        <v>8532</v>
      </c>
      <c r="F29" s="18"/>
      <c r="G29" s="13">
        <f t="shared" si="2"/>
        <v>8532</v>
      </c>
      <c r="H29" s="17">
        <v>8632</v>
      </c>
      <c r="I29" s="19"/>
      <c r="J29" s="15">
        <f t="shared" si="3"/>
        <v>8632</v>
      </c>
      <c r="K29" s="6">
        <v>6500</v>
      </c>
    </row>
    <row r="30" spans="1:11">
      <c r="A30" s="1"/>
      <c r="B30" s="45" t="s">
        <v>80</v>
      </c>
      <c r="C30" s="20" t="s">
        <v>25</v>
      </c>
      <c r="D30" s="20" t="s">
        <v>81</v>
      </c>
      <c r="E30" s="17">
        <v>34.299999999999997</v>
      </c>
      <c r="F30" s="18"/>
      <c r="G30" s="13">
        <f t="shared" si="2"/>
        <v>34.299999999999997</v>
      </c>
      <c r="H30" s="17">
        <v>0.7</v>
      </c>
      <c r="I30" s="19"/>
      <c r="J30" s="15">
        <f t="shared" si="3"/>
        <v>0.7</v>
      </c>
      <c r="K30" s="6">
        <v>0</v>
      </c>
    </row>
    <row r="31" spans="1:11" ht="51.75" customHeight="1">
      <c r="A31" s="1"/>
      <c r="B31" s="16" t="s">
        <v>18</v>
      </c>
      <c r="C31" s="43" t="s">
        <v>25</v>
      </c>
      <c r="D31" s="43" t="s">
        <v>28</v>
      </c>
      <c r="E31" s="17">
        <v>3557</v>
      </c>
      <c r="F31" s="18"/>
      <c r="G31" s="13">
        <f t="shared" si="2"/>
        <v>3557</v>
      </c>
      <c r="H31" s="17">
        <v>3557</v>
      </c>
      <c r="I31" s="19"/>
      <c r="J31" s="15">
        <f t="shared" si="3"/>
        <v>3557</v>
      </c>
      <c r="K31" s="6">
        <v>2600</v>
      </c>
    </row>
    <row r="32" spans="1:11" ht="24" hidden="1">
      <c r="A32" s="1"/>
      <c r="B32" s="16" t="s">
        <v>92</v>
      </c>
      <c r="C32" s="43" t="s">
        <v>25</v>
      </c>
      <c r="D32" s="43" t="s">
        <v>60</v>
      </c>
      <c r="E32" s="21"/>
      <c r="F32" s="21"/>
      <c r="G32" s="13">
        <f t="shared" si="2"/>
        <v>0</v>
      </c>
      <c r="H32" s="17"/>
      <c r="I32" s="19"/>
      <c r="J32" s="15">
        <f t="shared" si="3"/>
        <v>0</v>
      </c>
      <c r="K32" s="6"/>
    </row>
    <row r="33" spans="1:11" s="39" customFormat="1">
      <c r="A33" s="1"/>
      <c r="B33" s="16" t="s">
        <v>2</v>
      </c>
      <c r="C33" s="43" t="s">
        <v>25</v>
      </c>
      <c r="D33" s="43" t="s">
        <v>30</v>
      </c>
      <c r="E33" s="18">
        <v>100</v>
      </c>
      <c r="F33" s="18"/>
      <c r="G33" s="17">
        <f t="shared" si="2"/>
        <v>100</v>
      </c>
      <c r="H33" s="17">
        <v>100</v>
      </c>
      <c r="I33" s="19"/>
      <c r="J33" s="38">
        <f t="shared" si="3"/>
        <v>100</v>
      </c>
      <c r="K33" s="6">
        <v>100</v>
      </c>
    </row>
    <row r="34" spans="1:11" ht="15.75" customHeight="1">
      <c r="A34" s="1"/>
      <c r="B34" s="16" t="s">
        <v>64</v>
      </c>
      <c r="C34" s="43" t="s">
        <v>25</v>
      </c>
      <c r="D34" s="43" t="s">
        <v>31</v>
      </c>
      <c r="E34" s="22">
        <v>7222.4</v>
      </c>
      <c r="F34" s="22"/>
      <c r="G34" s="13">
        <f t="shared" si="2"/>
        <v>7222.4</v>
      </c>
      <c r="H34" s="17">
        <v>6967.8</v>
      </c>
      <c r="I34" s="19"/>
      <c r="J34" s="15">
        <f t="shared" si="3"/>
        <v>6967.8</v>
      </c>
      <c r="K34" s="6">
        <v>4422</v>
      </c>
    </row>
    <row r="35" spans="1:11" s="11" customFormat="1" ht="17.25" customHeight="1">
      <c r="A35" s="10"/>
      <c r="B35" s="14" t="s">
        <v>71</v>
      </c>
      <c r="C35" s="26" t="s">
        <v>58</v>
      </c>
      <c r="D35" s="26" t="s">
        <v>58</v>
      </c>
      <c r="E35" s="13">
        <f t="shared" ref="E35:K35" si="4">E36</f>
        <v>843</v>
      </c>
      <c r="F35" s="23">
        <f t="shared" si="4"/>
        <v>0</v>
      </c>
      <c r="G35" s="23">
        <f t="shared" si="4"/>
        <v>843</v>
      </c>
      <c r="H35" s="23">
        <f t="shared" si="4"/>
        <v>876.1</v>
      </c>
      <c r="I35" s="23">
        <f t="shared" si="4"/>
        <v>0</v>
      </c>
      <c r="J35" s="23">
        <f t="shared" si="4"/>
        <v>876.1</v>
      </c>
      <c r="K35" s="13">
        <f t="shared" si="4"/>
        <v>0</v>
      </c>
    </row>
    <row r="36" spans="1:11" ht="24">
      <c r="A36" s="1"/>
      <c r="B36" s="24" t="s">
        <v>24</v>
      </c>
      <c r="C36" s="43" t="s">
        <v>58</v>
      </c>
      <c r="D36" s="43" t="s">
        <v>59</v>
      </c>
      <c r="E36" s="22">
        <v>843</v>
      </c>
      <c r="F36" s="25"/>
      <c r="G36" s="13">
        <f t="shared" si="2"/>
        <v>843</v>
      </c>
      <c r="H36" s="17">
        <v>876.1</v>
      </c>
      <c r="I36" s="19"/>
      <c r="J36" s="15">
        <f t="shared" si="3"/>
        <v>876.1</v>
      </c>
      <c r="K36" s="6"/>
    </row>
    <row r="37" spans="1:11" ht="48">
      <c r="A37" s="1"/>
      <c r="B37" s="46" t="s">
        <v>66</v>
      </c>
      <c r="C37" s="26" t="s">
        <v>68</v>
      </c>
      <c r="D37" s="26" t="s">
        <v>68</v>
      </c>
      <c r="E37" s="13">
        <f t="shared" ref="E37:K37" si="5">E38</f>
        <v>2297</v>
      </c>
      <c r="F37" s="13">
        <f t="shared" si="5"/>
        <v>0</v>
      </c>
      <c r="G37" s="13">
        <f t="shared" si="5"/>
        <v>2297</v>
      </c>
      <c r="H37" s="13">
        <f t="shared" si="5"/>
        <v>2293</v>
      </c>
      <c r="I37" s="13" t="str">
        <f t="shared" si="5"/>
        <v xml:space="preserve"> </v>
      </c>
      <c r="J37" s="13">
        <f t="shared" si="5"/>
        <v>2293</v>
      </c>
      <c r="K37" s="13">
        <f t="shared" si="5"/>
        <v>1728</v>
      </c>
    </row>
    <row r="38" spans="1:11" ht="48">
      <c r="A38" s="1"/>
      <c r="B38" s="47" t="s">
        <v>67</v>
      </c>
      <c r="C38" s="43" t="s">
        <v>68</v>
      </c>
      <c r="D38" s="43" t="s">
        <v>69</v>
      </c>
      <c r="E38" s="22">
        <v>2297</v>
      </c>
      <c r="F38" s="22"/>
      <c r="G38" s="13">
        <f t="shared" si="2"/>
        <v>2297</v>
      </c>
      <c r="H38" s="17">
        <v>2293</v>
      </c>
      <c r="I38" s="19" t="s">
        <v>86</v>
      </c>
      <c r="J38" s="27">
        <v>2293</v>
      </c>
      <c r="K38" s="6">
        <v>1728</v>
      </c>
    </row>
    <row r="39" spans="1:11" ht="17.25" customHeight="1">
      <c r="A39" s="1"/>
      <c r="B39" s="14" t="s">
        <v>72</v>
      </c>
      <c r="C39" s="26" t="s">
        <v>32</v>
      </c>
      <c r="D39" s="42" t="s">
        <v>32</v>
      </c>
      <c r="E39" s="13">
        <f t="shared" ref="E39:K39" si="6">E40+E41+E42</f>
        <v>20216.400000000001</v>
      </c>
      <c r="F39" s="13">
        <f t="shared" si="6"/>
        <v>0</v>
      </c>
      <c r="G39" s="13">
        <f t="shared" si="6"/>
        <v>20216.400000000001</v>
      </c>
      <c r="H39" s="13">
        <f t="shared" si="6"/>
        <v>20396.7</v>
      </c>
      <c r="I39" s="13">
        <f t="shared" si="6"/>
        <v>0</v>
      </c>
      <c r="J39" s="13">
        <f t="shared" si="6"/>
        <v>20396.7</v>
      </c>
      <c r="K39" s="13">
        <f t="shared" si="6"/>
        <v>12685.1</v>
      </c>
    </row>
    <row r="40" spans="1:11">
      <c r="A40" s="1"/>
      <c r="B40" s="24" t="s">
        <v>12</v>
      </c>
      <c r="C40" s="43" t="s">
        <v>32</v>
      </c>
      <c r="D40" s="43" t="s">
        <v>33</v>
      </c>
      <c r="E40" s="22">
        <v>2000</v>
      </c>
      <c r="F40" s="22"/>
      <c r="G40" s="13">
        <f t="shared" si="2"/>
        <v>2000</v>
      </c>
      <c r="H40" s="17">
        <v>2000</v>
      </c>
      <c r="I40" s="19"/>
      <c r="J40" s="15">
        <f t="shared" si="3"/>
        <v>2000</v>
      </c>
      <c r="K40" s="6">
        <v>1000</v>
      </c>
    </row>
    <row r="41" spans="1:11" ht="24">
      <c r="A41" s="1"/>
      <c r="B41" s="24" t="s">
        <v>21</v>
      </c>
      <c r="C41" s="43" t="s">
        <v>32</v>
      </c>
      <c r="D41" s="43" t="s">
        <v>34</v>
      </c>
      <c r="E41" s="18">
        <v>18116.400000000001</v>
      </c>
      <c r="F41" s="18"/>
      <c r="G41" s="13">
        <f t="shared" si="2"/>
        <v>18116.400000000001</v>
      </c>
      <c r="H41" s="17">
        <v>18296.7</v>
      </c>
      <c r="I41" s="28"/>
      <c r="J41" s="15">
        <f t="shared" si="3"/>
        <v>18296.7</v>
      </c>
      <c r="K41" s="6">
        <v>11585.1</v>
      </c>
    </row>
    <row r="42" spans="1:11" ht="24">
      <c r="A42" s="1"/>
      <c r="B42" s="24" t="s">
        <v>3</v>
      </c>
      <c r="C42" s="43" t="s">
        <v>32</v>
      </c>
      <c r="D42" s="43" t="s">
        <v>35</v>
      </c>
      <c r="E42" s="22">
        <v>100</v>
      </c>
      <c r="F42" s="22"/>
      <c r="G42" s="13">
        <f t="shared" si="2"/>
        <v>100</v>
      </c>
      <c r="H42" s="17">
        <v>100</v>
      </c>
      <c r="I42" s="19"/>
      <c r="J42" s="15">
        <f t="shared" si="3"/>
        <v>100</v>
      </c>
      <c r="K42" s="6">
        <v>100</v>
      </c>
    </row>
    <row r="43" spans="1:11" ht="24.75" customHeight="1">
      <c r="A43" s="1"/>
      <c r="B43" s="14" t="s">
        <v>82</v>
      </c>
      <c r="C43" s="26" t="s">
        <v>57</v>
      </c>
      <c r="D43" s="26" t="s">
        <v>57</v>
      </c>
      <c r="E43" s="29">
        <f t="shared" ref="E43:K43" si="7">E45+E46+E47</f>
        <v>900</v>
      </c>
      <c r="F43" s="29">
        <f t="shared" si="7"/>
        <v>0</v>
      </c>
      <c r="G43" s="29">
        <f t="shared" si="7"/>
        <v>900</v>
      </c>
      <c r="H43" s="29">
        <f t="shared" si="7"/>
        <v>750</v>
      </c>
      <c r="I43" s="29">
        <f t="shared" si="7"/>
        <v>0</v>
      </c>
      <c r="J43" s="29">
        <f t="shared" si="7"/>
        <v>750</v>
      </c>
      <c r="K43" s="29">
        <f t="shared" si="7"/>
        <v>805</v>
      </c>
    </row>
    <row r="44" spans="1:11" hidden="1">
      <c r="A44" s="1"/>
      <c r="B44" s="24" t="s">
        <v>8</v>
      </c>
      <c r="C44" s="43" t="s">
        <v>57</v>
      </c>
      <c r="D44" s="43" t="s">
        <v>52</v>
      </c>
      <c r="E44" s="22"/>
      <c r="F44" s="22"/>
      <c r="G44" s="13">
        <f t="shared" si="2"/>
        <v>0</v>
      </c>
      <c r="H44" s="13" t="e">
        <f>E44/#REF!*100</f>
        <v>#REF!</v>
      </c>
      <c r="I44" s="19"/>
      <c r="J44" s="15" t="e">
        <f t="shared" si="3"/>
        <v>#REF!</v>
      </c>
      <c r="K44" s="6"/>
    </row>
    <row r="45" spans="1:11">
      <c r="A45" s="1"/>
      <c r="B45" s="24" t="s">
        <v>63</v>
      </c>
      <c r="C45" s="43" t="s">
        <v>57</v>
      </c>
      <c r="D45" s="43" t="s">
        <v>52</v>
      </c>
      <c r="E45" s="22">
        <v>300</v>
      </c>
      <c r="F45" s="22"/>
      <c r="G45" s="13">
        <f t="shared" si="2"/>
        <v>300</v>
      </c>
      <c r="H45" s="17">
        <v>300</v>
      </c>
      <c r="I45" s="19"/>
      <c r="J45" s="15">
        <f t="shared" si="3"/>
        <v>300</v>
      </c>
      <c r="K45" s="6">
        <v>300</v>
      </c>
    </row>
    <row r="46" spans="1:11">
      <c r="A46" s="1"/>
      <c r="B46" s="24" t="s">
        <v>9</v>
      </c>
      <c r="C46" s="43" t="s">
        <v>57</v>
      </c>
      <c r="D46" s="43" t="s">
        <v>53</v>
      </c>
      <c r="E46" s="22">
        <v>100</v>
      </c>
      <c r="F46" s="22"/>
      <c r="G46" s="13">
        <f t="shared" si="2"/>
        <v>100</v>
      </c>
      <c r="H46" s="17">
        <v>50</v>
      </c>
      <c r="I46" s="19"/>
      <c r="J46" s="15">
        <f t="shared" si="3"/>
        <v>50</v>
      </c>
      <c r="K46" s="6">
        <v>55</v>
      </c>
    </row>
    <row r="47" spans="1:11">
      <c r="A47" s="1"/>
      <c r="B47" s="24" t="s">
        <v>61</v>
      </c>
      <c r="C47" s="43" t="s">
        <v>57</v>
      </c>
      <c r="D47" s="43" t="s">
        <v>62</v>
      </c>
      <c r="E47" s="22">
        <v>500</v>
      </c>
      <c r="F47" s="22"/>
      <c r="G47" s="13">
        <f t="shared" si="2"/>
        <v>500</v>
      </c>
      <c r="H47" s="17">
        <v>400</v>
      </c>
      <c r="I47" s="19"/>
      <c r="J47" s="15">
        <f t="shared" si="3"/>
        <v>400</v>
      </c>
      <c r="K47" s="6">
        <v>450</v>
      </c>
    </row>
    <row r="48" spans="1:11" s="8" customFormat="1" ht="13.5" customHeight="1">
      <c r="A48" s="2"/>
      <c r="B48" s="14" t="s">
        <v>97</v>
      </c>
      <c r="C48" s="26" t="s">
        <v>94</v>
      </c>
      <c r="D48" s="26" t="s">
        <v>94</v>
      </c>
      <c r="E48" s="29">
        <f t="shared" ref="E48:K48" si="8">E49</f>
        <v>0</v>
      </c>
      <c r="F48" s="29">
        <f t="shared" si="8"/>
        <v>0</v>
      </c>
      <c r="G48" s="29">
        <f t="shared" si="8"/>
        <v>0</v>
      </c>
      <c r="H48" s="29">
        <f t="shared" si="8"/>
        <v>0</v>
      </c>
      <c r="I48" s="29">
        <f t="shared" si="8"/>
        <v>0</v>
      </c>
      <c r="J48" s="29">
        <f t="shared" si="8"/>
        <v>0</v>
      </c>
      <c r="K48" s="29">
        <f t="shared" si="8"/>
        <v>0</v>
      </c>
    </row>
    <row r="49" spans="1:13" ht="24.75" customHeight="1">
      <c r="A49" s="1"/>
      <c r="B49" s="24" t="s">
        <v>96</v>
      </c>
      <c r="C49" s="43" t="s">
        <v>94</v>
      </c>
      <c r="D49" s="43" t="s">
        <v>95</v>
      </c>
      <c r="E49" s="22"/>
      <c r="F49" s="22"/>
      <c r="G49" s="13"/>
      <c r="H49" s="17"/>
      <c r="I49" s="19"/>
      <c r="J49" s="15"/>
      <c r="K49" s="6"/>
    </row>
    <row r="50" spans="1:13">
      <c r="A50" s="1"/>
      <c r="B50" s="14" t="s">
        <v>73</v>
      </c>
      <c r="C50" s="26" t="s">
        <v>49</v>
      </c>
      <c r="D50" s="26" t="s">
        <v>49</v>
      </c>
      <c r="E50" s="29">
        <f t="shared" ref="E50:K50" si="9">E51+E52+E54+E55+E53</f>
        <v>120218.50000000001</v>
      </c>
      <c r="F50" s="29">
        <f t="shared" si="9"/>
        <v>0</v>
      </c>
      <c r="G50" s="29">
        <f t="shared" si="9"/>
        <v>120218.50000000001</v>
      </c>
      <c r="H50" s="29">
        <f t="shared" si="9"/>
        <v>117083.5</v>
      </c>
      <c r="I50" s="29">
        <f t="shared" si="9"/>
        <v>0</v>
      </c>
      <c r="J50" s="29">
        <f t="shared" si="9"/>
        <v>117083.5</v>
      </c>
      <c r="K50" s="29">
        <f t="shared" si="9"/>
        <v>35764.699999999997</v>
      </c>
      <c r="M50" s="5"/>
    </row>
    <row r="51" spans="1:13">
      <c r="A51" s="1"/>
      <c r="B51" s="24" t="s">
        <v>4</v>
      </c>
      <c r="C51" s="43" t="s">
        <v>49</v>
      </c>
      <c r="D51" s="43" t="s">
        <v>36</v>
      </c>
      <c r="E51" s="22">
        <v>9427</v>
      </c>
      <c r="F51" s="22"/>
      <c r="G51" s="13">
        <f t="shared" si="2"/>
        <v>9427</v>
      </c>
      <c r="H51" s="17">
        <v>9301</v>
      </c>
      <c r="I51" s="19"/>
      <c r="J51" s="15">
        <f t="shared" si="3"/>
        <v>9301</v>
      </c>
      <c r="K51" s="6">
        <v>2850</v>
      </c>
    </row>
    <row r="52" spans="1:13">
      <c r="A52" s="1"/>
      <c r="B52" s="24" t="s">
        <v>5</v>
      </c>
      <c r="C52" s="43" t="s">
        <v>49</v>
      </c>
      <c r="D52" s="43" t="s">
        <v>37</v>
      </c>
      <c r="E52" s="30">
        <v>98696.8</v>
      </c>
      <c r="F52" s="30"/>
      <c r="G52" s="13">
        <f t="shared" si="2"/>
        <v>98696.8</v>
      </c>
      <c r="H52" s="17">
        <v>95004.7</v>
      </c>
      <c r="I52" s="22"/>
      <c r="J52" s="15">
        <f t="shared" si="3"/>
        <v>95004.7</v>
      </c>
      <c r="K52" s="6">
        <v>23168.7</v>
      </c>
    </row>
    <row r="53" spans="1:13" ht="16.5" customHeight="1">
      <c r="A53" s="1"/>
      <c r="B53" s="24" t="s">
        <v>83</v>
      </c>
      <c r="C53" s="43" t="s">
        <v>49</v>
      </c>
      <c r="D53" s="43" t="s">
        <v>84</v>
      </c>
      <c r="E53" s="30">
        <v>7648.1</v>
      </c>
      <c r="F53" s="30"/>
      <c r="G53" s="13">
        <f t="shared" si="2"/>
        <v>7648.1</v>
      </c>
      <c r="H53" s="17">
        <v>7952.2</v>
      </c>
      <c r="I53" s="19"/>
      <c r="J53" s="15">
        <f t="shared" si="3"/>
        <v>7952.2</v>
      </c>
      <c r="K53" s="6">
        <v>5500</v>
      </c>
    </row>
    <row r="54" spans="1:13" ht="24">
      <c r="A54" s="1"/>
      <c r="B54" s="24" t="s">
        <v>6</v>
      </c>
      <c r="C54" s="43" t="s">
        <v>49</v>
      </c>
      <c r="D54" s="43" t="s">
        <v>38</v>
      </c>
      <c r="E54" s="18">
        <v>806</v>
      </c>
      <c r="F54" s="18"/>
      <c r="G54" s="13">
        <f t="shared" si="2"/>
        <v>806</v>
      </c>
      <c r="H54" s="17">
        <v>906</v>
      </c>
      <c r="I54" s="19"/>
      <c r="J54" s="15">
        <f t="shared" si="3"/>
        <v>906</v>
      </c>
      <c r="K54" s="6">
        <v>746</v>
      </c>
    </row>
    <row r="55" spans="1:13" ht="24">
      <c r="A55" s="1"/>
      <c r="B55" s="24" t="s">
        <v>10</v>
      </c>
      <c r="C55" s="43" t="s">
        <v>49</v>
      </c>
      <c r="D55" s="43" t="s">
        <v>39</v>
      </c>
      <c r="E55" s="18">
        <v>3640.6</v>
      </c>
      <c r="F55" s="18"/>
      <c r="G55" s="13">
        <f t="shared" si="2"/>
        <v>3640.6</v>
      </c>
      <c r="H55" s="17">
        <v>3919.6</v>
      </c>
      <c r="I55" s="19"/>
      <c r="J55" s="15">
        <f t="shared" si="3"/>
        <v>3919.6</v>
      </c>
      <c r="K55" s="6">
        <v>3500</v>
      </c>
    </row>
    <row r="56" spans="1:13" ht="17.25" customHeight="1">
      <c r="A56" s="1"/>
      <c r="B56" s="14" t="s">
        <v>74</v>
      </c>
      <c r="C56" s="26" t="s">
        <v>40</v>
      </c>
      <c r="D56" s="26" t="s">
        <v>40</v>
      </c>
      <c r="E56" s="13">
        <f t="shared" ref="E56:K56" si="10">E57+E58</f>
        <v>6784.8</v>
      </c>
      <c r="F56" s="13">
        <f t="shared" si="10"/>
        <v>0</v>
      </c>
      <c r="G56" s="13">
        <f t="shared" si="10"/>
        <v>6784.8</v>
      </c>
      <c r="H56" s="13">
        <f t="shared" si="10"/>
        <v>6684.8</v>
      </c>
      <c r="I56" s="13">
        <f t="shared" si="10"/>
        <v>0</v>
      </c>
      <c r="J56" s="13">
        <f t="shared" si="10"/>
        <v>6684.8</v>
      </c>
      <c r="K56" s="13">
        <f t="shared" si="10"/>
        <v>5911.8</v>
      </c>
    </row>
    <row r="57" spans="1:13">
      <c r="A57" s="1"/>
      <c r="B57" s="24" t="s">
        <v>7</v>
      </c>
      <c r="C57" s="43" t="s">
        <v>40</v>
      </c>
      <c r="D57" s="43" t="s">
        <v>41</v>
      </c>
      <c r="E57" s="22">
        <v>5964.8</v>
      </c>
      <c r="F57" s="22"/>
      <c r="G57" s="13">
        <f t="shared" si="2"/>
        <v>5964.8</v>
      </c>
      <c r="H57" s="17">
        <v>5964.8</v>
      </c>
      <c r="I57" s="19"/>
      <c r="J57" s="15">
        <f t="shared" si="3"/>
        <v>5964.8</v>
      </c>
      <c r="K57" s="6">
        <v>5311.8</v>
      </c>
    </row>
    <row r="58" spans="1:13" ht="24">
      <c r="A58" s="1"/>
      <c r="B58" s="24" t="s">
        <v>23</v>
      </c>
      <c r="C58" s="43" t="s">
        <v>40</v>
      </c>
      <c r="D58" s="43" t="s">
        <v>42</v>
      </c>
      <c r="E58" s="22">
        <v>820</v>
      </c>
      <c r="F58" s="22"/>
      <c r="G58" s="13">
        <f t="shared" si="2"/>
        <v>820</v>
      </c>
      <c r="H58" s="17">
        <v>720</v>
      </c>
      <c r="I58" s="19"/>
      <c r="J58" s="15">
        <f t="shared" si="3"/>
        <v>720</v>
      </c>
      <c r="K58" s="6">
        <v>600</v>
      </c>
    </row>
    <row r="59" spans="1:13">
      <c r="A59" s="1"/>
      <c r="B59" s="14" t="s">
        <v>75</v>
      </c>
      <c r="C59" s="26" t="s">
        <v>43</v>
      </c>
      <c r="D59" s="26" t="s">
        <v>43</v>
      </c>
      <c r="E59" s="29">
        <f>E60+E61+E62+E63</f>
        <v>9693.8000000000011</v>
      </c>
      <c r="F59" s="29">
        <f t="shared" ref="F59:K59" si="11">F60+F61+F62+F63</f>
        <v>0</v>
      </c>
      <c r="G59" s="29">
        <f t="shared" si="11"/>
        <v>9693.8000000000011</v>
      </c>
      <c r="H59" s="29">
        <f t="shared" si="11"/>
        <v>10129.470000000001</v>
      </c>
      <c r="I59" s="29">
        <f t="shared" si="11"/>
        <v>0</v>
      </c>
      <c r="J59" s="29">
        <f t="shared" si="11"/>
        <v>10129.470000000001</v>
      </c>
      <c r="K59" s="29">
        <f t="shared" si="11"/>
        <v>574.5</v>
      </c>
    </row>
    <row r="60" spans="1:13">
      <c r="A60" s="1"/>
      <c r="B60" s="24" t="s">
        <v>11</v>
      </c>
      <c r="C60" s="43" t="s">
        <v>43</v>
      </c>
      <c r="D60" s="43" t="s">
        <v>44</v>
      </c>
      <c r="E60" s="22">
        <v>794.5</v>
      </c>
      <c r="F60" s="22"/>
      <c r="G60" s="13">
        <f t="shared" si="2"/>
        <v>794.5</v>
      </c>
      <c r="H60" s="17">
        <v>794.5</v>
      </c>
      <c r="I60" s="40"/>
      <c r="J60" s="15">
        <f t="shared" si="3"/>
        <v>794.5</v>
      </c>
      <c r="K60" s="6">
        <v>574.5</v>
      </c>
    </row>
    <row r="61" spans="1:13" ht="12" customHeight="1">
      <c r="A61" s="1"/>
      <c r="B61" s="24" t="s">
        <v>13</v>
      </c>
      <c r="C61" s="43" t="s">
        <v>43</v>
      </c>
      <c r="D61" s="43" t="s">
        <v>54</v>
      </c>
      <c r="E61" s="22">
        <v>1206</v>
      </c>
      <c r="F61" s="22"/>
      <c r="G61" s="13">
        <f t="shared" si="2"/>
        <v>1206</v>
      </c>
      <c r="H61" s="17">
        <v>1909.97</v>
      </c>
      <c r="I61" s="40"/>
      <c r="J61" s="15">
        <f t="shared" si="3"/>
        <v>1909.97</v>
      </c>
      <c r="K61" s="6"/>
    </row>
    <row r="62" spans="1:13">
      <c r="A62" s="1"/>
      <c r="B62" s="24" t="s">
        <v>19</v>
      </c>
      <c r="C62" s="43" t="s">
        <v>43</v>
      </c>
      <c r="D62" s="43" t="s">
        <v>45</v>
      </c>
      <c r="E62" s="22">
        <v>6882.6</v>
      </c>
      <c r="F62" s="22"/>
      <c r="G62" s="13">
        <f t="shared" si="2"/>
        <v>6882.6</v>
      </c>
      <c r="H62" s="17">
        <v>6614.3</v>
      </c>
      <c r="I62" s="19"/>
      <c r="J62" s="15">
        <f t="shared" si="3"/>
        <v>6614.3</v>
      </c>
      <c r="K62" s="6"/>
    </row>
    <row r="63" spans="1:13" ht="12" customHeight="1">
      <c r="A63" s="1"/>
      <c r="B63" s="24" t="s">
        <v>14</v>
      </c>
      <c r="C63" s="43" t="s">
        <v>43</v>
      </c>
      <c r="D63" s="43" t="s">
        <v>46</v>
      </c>
      <c r="E63" s="25">
        <v>810.7</v>
      </c>
      <c r="F63" s="25"/>
      <c r="G63" s="13">
        <f t="shared" si="2"/>
        <v>810.7</v>
      </c>
      <c r="H63" s="17">
        <v>810.7</v>
      </c>
      <c r="I63" s="19"/>
      <c r="J63" s="15">
        <f t="shared" si="3"/>
        <v>810.7</v>
      </c>
      <c r="K63" s="6"/>
    </row>
    <row r="64" spans="1:13" ht="24">
      <c r="A64" s="1"/>
      <c r="B64" s="14" t="s">
        <v>76</v>
      </c>
      <c r="C64" s="26" t="s">
        <v>50</v>
      </c>
      <c r="D64" s="26" t="s">
        <v>47</v>
      </c>
      <c r="E64" s="29">
        <f t="shared" ref="E64:K64" si="12">E65+E66</f>
        <v>100</v>
      </c>
      <c r="F64" s="29">
        <f t="shared" si="12"/>
        <v>0</v>
      </c>
      <c r="G64" s="29">
        <f t="shared" si="12"/>
        <v>100</v>
      </c>
      <c r="H64" s="29">
        <f t="shared" si="12"/>
        <v>100</v>
      </c>
      <c r="I64" s="29">
        <f t="shared" si="12"/>
        <v>0</v>
      </c>
      <c r="J64" s="29">
        <f t="shared" si="12"/>
        <v>100</v>
      </c>
      <c r="K64" s="29">
        <f t="shared" si="12"/>
        <v>0</v>
      </c>
    </row>
    <row r="65" spans="1:11">
      <c r="A65" s="1"/>
      <c r="B65" s="24" t="s">
        <v>22</v>
      </c>
      <c r="C65" s="43" t="s">
        <v>50</v>
      </c>
      <c r="D65" s="43" t="s">
        <v>47</v>
      </c>
      <c r="E65" s="22">
        <v>100</v>
      </c>
      <c r="F65" s="22"/>
      <c r="G65" s="13">
        <f t="shared" si="2"/>
        <v>100</v>
      </c>
      <c r="H65" s="17">
        <v>100</v>
      </c>
      <c r="I65" s="19"/>
      <c r="J65" s="15">
        <f t="shared" si="3"/>
        <v>100</v>
      </c>
      <c r="K65" s="6"/>
    </row>
    <row r="66" spans="1:11">
      <c r="B66" s="31" t="s">
        <v>85</v>
      </c>
      <c r="C66" s="32">
        <v>1100</v>
      </c>
      <c r="D66" s="32">
        <v>1102</v>
      </c>
      <c r="E66" s="33"/>
      <c r="F66" s="33"/>
      <c r="G66" s="13">
        <f t="shared" si="2"/>
        <v>0</v>
      </c>
      <c r="H66" s="13"/>
      <c r="I66" s="19"/>
      <c r="J66" s="15">
        <f t="shared" si="3"/>
        <v>0</v>
      </c>
      <c r="K66" s="6"/>
    </row>
    <row r="67" spans="1:11" ht="71.25" customHeight="1">
      <c r="B67" s="14" t="s">
        <v>77</v>
      </c>
      <c r="C67" s="26" t="s">
        <v>48</v>
      </c>
      <c r="D67" s="26" t="s">
        <v>48</v>
      </c>
      <c r="E67" s="15">
        <f>E68+E69+E72</f>
        <v>3120.6</v>
      </c>
      <c r="F67" s="15">
        <f t="shared" ref="F67:K67" si="13">F68+F69+F72</f>
        <v>0</v>
      </c>
      <c r="G67" s="15">
        <f t="shared" si="13"/>
        <v>3120.6</v>
      </c>
      <c r="H67" s="15">
        <f t="shared" si="13"/>
        <v>3120.6</v>
      </c>
      <c r="I67" s="15">
        <f t="shared" si="13"/>
        <v>0</v>
      </c>
      <c r="J67" s="15">
        <f t="shared" si="13"/>
        <v>3120.6</v>
      </c>
      <c r="K67" s="13">
        <f t="shared" si="13"/>
        <v>0</v>
      </c>
    </row>
    <row r="68" spans="1:11" ht="51" customHeight="1">
      <c r="B68" s="24" t="s">
        <v>65</v>
      </c>
      <c r="C68" s="43" t="s">
        <v>48</v>
      </c>
      <c r="D68" s="43" t="s">
        <v>55</v>
      </c>
      <c r="E68" s="21">
        <v>2620.6</v>
      </c>
      <c r="F68" s="21"/>
      <c r="G68" s="13">
        <f t="shared" si="2"/>
        <v>2620.6</v>
      </c>
      <c r="H68" s="17">
        <v>2620.6</v>
      </c>
      <c r="I68" s="19"/>
      <c r="J68" s="15">
        <f t="shared" si="3"/>
        <v>2620.6</v>
      </c>
      <c r="K68" s="6"/>
    </row>
    <row r="69" spans="1:11" hidden="1">
      <c r="B69" s="24" t="s">
        <v>20</v>
      </c>
      <c r="C69" s="43" t="s">
        <v>48</v>
      </c>
      <c r="D69" s="43" t="s">
        <v>56</v>
      </c>
      <c r="E69" s="22"/>
      <c r="F69" s="22"/>
      <c r="G69" s="13">
        <f t="shared" si="2"/>
        <v>0</v>
      </c>
      <c r="H69" s="17"/>
      <c r="I69" s="19"/>
      <c r="J69" s="15">
        <f t="shared" si="3"/>
        <v>0</v>
      </c>
      <c r="K69" s="6"/>
    </row>
    <row r="70" spans="1:11" s="2" customFormat="1" ht="72.75" customHeight="1">
      <c r="B70" s="45" t="s">
        <v>78</v>
      </c>
      <c r="C70" s="32">
        <v>1400</v>
      </c>
      <c r="D70" s="32">
        <v>1403</v>
      </c>
      <c r="E70" s="34">
        <f t="shared" ref="E70:K70" si="14">E72</f>
        <v>500</v>
      </c>
      <c r="F70" s="34">
        <f t="shared" si="14"/>
        <v>0</v>
      </c>
      <c r="G70" s="34">
        <f t="shared" si="14"/>
        <v>500</v>
      </c>
      <c r="H70" s="34">
        <f t="shared" si="14"/>
        <v>500</v>
      </c>
      <c r="I70" s="34">
        <f t="shared" si="14"/>
        <v>0</v>
      </c>
      <c r="J70" s="34">
        <f t="shared" si="14"/>
        <v>500</v>
      </c>
      <c r="K70" s="49">
        <f t="shared" si="14"/>
        <v>0</v>
      </c>
    </row>
    <row r="71" spans="1:11" hidden="1">
      <c r="B71" s="35"/>
      <c r="C71" s="35"/>
      <c r="D71" s="35"/>
      <c r="E71" s="35"/>
      <c r="F71" s="35"/>
      <c r="G71" s="13">
        <f t="shared" si="2"/>
        <v>0</v>
      </c>
      <c r="H71" s="17"/>
      <c r="I71" s="19"/>
      <c r="J71" s="15">
        <f t="shared" si="3"/>
        <v>0</v>
      </c>
      <c r="K71" s="6"/>
    </row>
    <row r="72" spans="1:11" ht="36.75" customHeight="1">
      <c r="B72" s="36" t="s">
        <v>79</v>
      </c>
      <c r="C72" s="32">
        <v>1400</v>
      </c>
      <c r="D72" s="32">
        <v>1403</v>
      </c>
      <c r="E72" s="28">
        <v>500</v>
      </c>
      <c r="F72" s="28"/>
      <c r="G72" s="13">
        <f t="shared" si="2"/>
        <v>500</v>
      </c>
      <c r="H72" s="17">
        <v>500</v>
      </c>
      <c r="I72" s="19"/>
      <c r="J72" s="15">
        <f t="shared" si="3"/>
        <v>500</v>
      </c>
      <c r="K72" s="6"/>
    </row>
    <row r="73" spans="1:11" ht="24">
      <c r="B73" s="37" t="s">
        <v>108</v>
      </c>
      <c r="C73" s="48" t="s">
        <v>109</v>
      </c>
      <c r="D73" s="48" t="s">
        <v>109</v>
      </c>
      <c r="E73" s="7">
        <f>E74</f>
        <v>0</v>
      </c>
      <c r="F73" s="7"/>
      <c r="G73" s="7"/>
      <c r="H73" s="6">
        <f>H74</f>
        <v>1791</v>
      </c>
      <c r="I73" s="6"/>
      <c r="J73" s="6"/>
      <c r="K73" s="6">
        <f>K74</f>
        <v>3612</v>
      </c>
    </row>
    <row r="74" spans="1:11" ht="15" customHeight="1">
      <c r="B74" s="7" t="s">
        <v>88</v>
      </c>
      <c r="C74" s="54">
        <v>9999</v>
      </c>
      <c r="D74" s="54">
        <v>9999</v>
      </c>
      <c r="E74" s="7"/>
      <c r="F74" s="7"/>
      <c r="G74" s="7"/>
      <c r="H74" s="6">
        <v>1791</v>
      </c>
      <c r="I74" s="6"/>
      <c r="J74" s="6"/>
      <c r="K74" s="6">
        <v>3612</v>
      </c>
    </row>
  </sheetData>
  <mergeCells count="22">
    <mergeCell ref="E21:K22"/>
    <mergeCell ref="B1:K1"/>
    <mergeCell ref="B2:K2"/>
    <mergeCell ref="B3:K3"/>
    <mergeCell ref="B4:K4"/>
    <mergeCell ref="B5:K5"/>
    <mergeCell ref="B6:K6"/>
    <mergeCell ref="B8:K8"/>
    <mergeCell ref="B19:H19"/>
    <mergeCell ref="B20:H20"/>
    <mergeCell ref="B21:B24"/>
    <mergeCell ref="C21:C24"/>
    <mergeCell ref="D21:D24"/>
    <mergeCell ref="E23:G23"/>
    <mergeCell ref="H23:J23"/>
    <mergeCell ref="B18:H18"/>
    <mergeCell ref="B17:H17"/>
    <mergeCell ref="B12:H12"/>
    <mergeCell ref="B13:H13"/>
    <mergeCell ref="B14:H14"/>
    <mergeCell ref="B15:H15"/>
    <mergeCell ref="B16:H16"/>
  </mergeCells>
  <pageMargins left="0.23622047244094491" right="0.11811023622047245" top="0.15748031496062992" bottom="0.15748031496062992" header="0.11811023622047245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3"/>
  <sheetViews>
    <sheetView topLeftCell="A10" zoomScaleNormal="100" zoomScaleSheetLayoutView="100" workbookViewId="0">
      <selection activeCell="F46" sqref="F46"/>
    </sheetView>
  </sheetViews>
  <sheetFormatPr defaultRowHeight="12.75"/>
  <cols>
    <col min="1" max="1" width="1.28515625" customWidth="1"/>
    <col min="2" max="2" width="19.28515625" customWidth="1"/>
    <col min="3" max="3" width="5.28515625" customWidth="1"/>
    <col min="4" max="4" width="5.42578125" customWidth="1"/>
    <col min="5" max="5" width="8.28515625" customWidth="1"/>
    <col min="6" max="6" width="8" customWidth="1"/>
    <col min="7" max="7" width="7.85546875" customWidth="1"/>
    <col min="8" max="8" width="8.42578125" customWidth="1"/>
    <col min="9" max="9" width="6.85546875" customWidth="1"/>
    <col min="10" max="10" width="8.42578125" customWidth="1"/>
    <col min="11" max="11" width="8.7109375" customWidth="1"/>
    <col min="12" max="12" width="6" customWidth="1"/>
    <col min="13" max="13" width="8" customWidth="1"/>
  </cols>
  <sheetData>
    <row r="1" spans="2:13" hidden="1"/>
    <row r="2" spans="2:13" hidden="1"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2:13" hidden="1"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2:13" hidden="1"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2:13" hidden="1"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2:13" hidden="1"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2:13" hidden="1"/>
    <row r="8" spans="2:13" hidden="1"/>
    <row r="9" spans="2:13" hidden="1"/>
    <row r="11" spans="2:13">
      <c r="B11" s="95" t="s">
        <v>99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</row>
    <row r="12" spans="2:13">
      <c r="B12" s="94" t="s">
        <v>101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</row>
    <row r="13" spans="2:13">
      <c r="B13" s="94" t="s">
        <v>100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</row>
    <row r="14" spans="2:13" ht="11.25" customHeight="1">
      <c r="B14" s="91" t="s">
        <v>121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</row>
    <row r="15" spans="2:13" ht="1.5" hidden="1" customHeight="1"/>
    <row r="17" spans="1:13">
      <c r="A17" s="1"/>
      <c r="B17" s="95" t="s">
        <v>99</v>
      </c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</row>
    <row r="18" spans="1:13">
      <c r="A18" s="1"/>
      <c r="B18" s="94" t="s">
        <v>101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</row>
    <row r="19" spans="1:13">
      <c r="A19" s="1"/>
      <c r="B19" s="94" t="s">
        <v>100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</row>
    <row r="20" spans="1:13">
      <c r="A20" s="1"/>
      <c r="B20" s="91" t="s">
        <v>118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</row>
    <row r="21" spans="1:13">
      <c r="A21" s="1"/>
      <c r="B21" s="91" t="s">
        <v>113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</row>
    <row r="22" spans="1:13">
      <c r="A22" s="1"/>
      <c r="B22" s="91" t="s">
        <v>114</v>
      </c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</row>
    <row r="23" spans="1:13">
      <c r="A23" s="1"/>
      <c r="B23" s="91" t="s">
        <v>104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</row>
    <row r="24" spans="1:13">
      <c r="A24" s="1"/>
      <c r="B24" s="1"/>
      <c r="C24" s="75"/>
      <c r="D24" s="75"/>
      <c r="E24" s="75"/>
      <c r="F24" s="75"/>
      <c r="G24" s="75"/>
      <c r="H24" s="75"/>
    </row>
    <row r="25" spans="1:13" ht="42" customHeight="1">
      <c r="A25" s="1"/>
      <c r="B25" s="92" t="s">
        <v>105</v>
      </c>
      <c r="C25" s="92"/>
      <c r="D25" s="92"/>
      <c r="E25" s="92"/>
      <c r="F25" s="92"/>
      <c r="G25" s="92"/>
      <c r="H25" s="92"/>
      <c r="I25" s="92"/>
      <c r="J25" s="92"/>
      <c r="K25" s="92"/>
    </row>
    <row r="26" spans="1:13" hidden="1">
      <c r="A26" s="1"/>
      <c r="B26" s="74"/>
      <c r="C26" s="74"/>
      <c r="D26" s="74"/>
      <c r="E26" s="74"/>
      <c r="F26" s="74"/>
      <c r="G26" s="74"/>
      <c r="H26" s="74"/>
    </row>
    <row r="27" spans="1:13" hidden="1">
      <c r="A27" s="1"/>
      <c r="B27" s="3"/>
      <c r="C27" s="3"/>
      <c r="D27" s="3"/>
      <c r="E27" s="3"/>
      <c r="F27" s="3"/>
      <c r="G27" s="3"/>
      <c r="H27" s="3"/>
    </row>
    <row r="28" spans="1:13">
      <c r="A28" s="1"/>
      <c r="B28" s="3"/>
      <c r="C28" s="3"/>
      <c r="D28" s="3"/>
      <c r="E28" s="3"/>
      <c r="F28" s="3"/>
      <c r="G28" s="3"/>
      <c r="H28" s="3"/>
    </row>
    <row r="29" spans="1:13" hidden="1">
      <c r="A29" s="1"/>
      <c r="B29" s="93"/>
      <c r="C29" s="93"/>
      <c r="D29" s="93"/>
      <c r="E29" s="93"/>
      <c r="F29" s="93"/>
      <c r="G29" s="93"/>
      <c r="H29" s="93"/>
    </row>
    <row r="30" spans="1:13" hidden="1">
      <c r="A30" s="1"/>
      <c r="B30" s="89"/>
      <c r="C30" s="89"/>
      <c r="D30" s="89"/>
      <c r="E30" s="89"/>
      <c r="F30" s="89"/>
      <c r="G30" s="89"/>
      <c r="H30" s="89"/>
    </row>
    <row r="31" spans="1:13" hidden="1">
      <c r="A31" s="1"/>
      <c r="B31" s="90"/>
      <c r="C31" s="90"/>
      <c r="D31" s="90"/>
      <c r="E31" s="90"/>
      <c r="F31" s="90"/>
      <c r="G31" s="90"/>
      <c r="H31" s="90"/>
    </row>
    <row r="32" spans="1:13" hidden="1">
      <c r="A32" s="1"/>
      <c r="B32" s="90"/>
      <c r="C32" s="90"/>
      <c r="D32" s="90"/>
      <c r="E32" s="90"/>
      <c r="F32" s="90"/>
      <c r="G32" s="90"/>
      <c r="H32" s="90"/>
    </row>
    <row r="33" spans="1:13" hidden="1">
      <c r="A33" s="1"/>
      <c r="B33" s="90"/>
      <c r="C33" s="90"/>
      <c r="D33" s="90"/>
      <c r="E33" s="90"/>
      <c r="F33" s="90"/>
      <c r="G33" s="90"/>
      <c r="H33" s="90"/>
    </row>
    <row r="34" spans="1:13" hidden="1">
      <c r="A34" s="1"/>
      <c r="B34" s="90"/>
      <c r="C34" s="90"/>
      <c r="D34" s="90"/>
      <c r="E34" s="90"/>
      <c r="F34" s="90"/>
      <c r="G34" s="90"/>
      <c r="H34" s="90"/>
    </row>
    <row r="35" spans="1:13" hidden="1">
      <c r="A35" s="1"/>
      <c r="B35" s="90"/>
      <c r="C35" s="90"/>
      <c r="D35" s="90"/>
      <c r="E35" s="90"/>
      <c r="F35" s="90"/>
      <c r="G35" s="90"/>
      <c r="H35" s="90"/>
    </row>
    <row r="36" spans="1:13" hidden="1">
      <c r="A36" s="1"/>
      <c r="B36" s="78"/>
      <c r="C36" s="78"/>
      <c r="D36" s="78"/>
      <c r="E36" s="78"/>
      <c r="F36" s="78"/>
      <c r="G36" s="78"/>
      <c r="H36" s="78"/>
    </row>
    <row r="37" spans="1:13" hidden="1">
      <c r="A37" s="1"/>
      <c r="B37" s="79"/>
      <c r="C37" s="79"/>
      <c r="D37" s="79"/>
      <c r="E37" s="80"/>
      <c r="F37" s="80"/>
      <c r="G37" s="80"/>
      <c r="H37" s="80"/>
    </row>
    <row r="38" spans="1:13" ht="12.75" customHeight="1">
      <c r="A38" s="1"/>
      <c r="B38" s="81" t="s">
        <v>93</v>
      </c>
      <c r="C38" s="81" t="s">
        <v>0</v>
      </c>
      <c r="D38" s="82" t="s">
        <v>1</v>
      </c>
      <c r="E38" s="85" t="s">
        <v>107</v>
      </c>
      <c r="F38" s="86"/>
      <c r="G38" s="86"/>
      <c r="H38" s="86"/>
      <c r="I38" s="86"/>
      <c r="J38" s="86"/>
      <c r="K38" s="86"/>
      <c r="L38" s="86"/>
      <c r="M38" s="97"/>
    </row>
    <row r="39" spans="1:13" ht="3.75" customHeight="1">
      <c r="A39" s="1"/>
      <c r="B39" s="81"/>
      <c r="C39" s="81"/>
      <c r="D39" s="83"/>
      <c r="E39" s="87"/>
      <c r="F39" s="88"/>
      <c r="G39" s="88"/>
      <c r="H39" s="88"/>
      <c r="I39" s="88"/>
      <c r="J39" s="88"/>
      <c r="K39" s="88"/>
      <c r="L39" s="88"/>
      <c r="M39" s="98"/>
    </row>
    <row r="40" spans="1:13" ht="16.5" customHeight="1">
      <c r="A40" s="1"/>
      <c r="B40" s="81"/>
      <c r="C40" s="81"/>
      <c r="D40" s="83"/>
      <c r="E40" s="84" t="s">
        <v>87</v>
      </c>
      <c r="F40" s="84"/>
      <c r="G40" s="84"/>
      <c r="H40" s="84" t="s">
        <v>89</v>
      </c>
      <c r="I40" s="84"/>
      <c r="J40" s="84"/>
      <c r="K40" s="99" t="s">
        <v>106</v>
      </c>
      <c r="L40" s="100"/>
      <c r="M40" s="101"/>
    </row>
    <row r="41" spans="1:13" ht="41.25" customHeight="1">
      <c r="A41" s="1"/>
      <c r="B41" s="81"/>
      <c r="C41" s="81"/>
      <c r="D41" s="84"/>
      <c r="E41" s="9" t="s">
        <v>115</v>
      </c>
      <c r="F41" s="9" t="s">
        <v>90</v>
      </c>
      <c r="G41" s="9" t="s">
        <v>91</v>
      </c>
      <c r="H41" s="9" t="s">
        <v>115</v>
      </c>
      <c r="I41" s="9" t="s">
        <v>90</v>
      </c>
      <c r="J41" s="9" t="s">
        <v>91</v>
      </c>
      <c r="K41" s="9" t="s">
        <v>115</v>
      </c>
      <c r="L41" s="9" t="s">
        <v>90</v>
      </c>
      <c r="M41" s="9" t="s">
        <v>91</v>
      </c>
    </row>
    <row r="42" spans="1:13" ht="14.25" customHeight="1">
      <c r="A42" s="1"/>
      <c r="B42" s="12" t="s">
        <v>51</v>
      </c>
      <c r="C42" s="41"/>
      <c r="D42" s="41"/>
      <c r="E42" s="13">
        <f>E43+E52+E54+E56+E62+E67+E69+E75+E78+E83+E86+E92</f>
        <v>325042.89999999997</v>
      </c>
      <c r="F42" s="13">
        <f>F43+F52+F54+F56+F62+F67+F69+F75+F78+F83+F86+F92</f>
        <v>-9629.8200000000015</v>
      </c>
      <c r="G42" s="13">
        <f>G43+G52+G54+G56+G62+G67+G69+G75+G78+G83+G86+G92</f>
        <v>315413.07999999996</v>
      </c>
      <c r="H42" s="13">
        <f>H43+H52+H54+H56+H62+H67+H69+H75+H78+H83+H86+H92</f>
        <v>221472.99999999997</v>
      </c>
      <c r="I42" s="13">
        <f>I43+I52+I56+I62+I69+I75+I78+I83+I86+I92</f>
        <v>0</v>
      </c>
      <c r="J42" s="13">
        <f>J43+J52+J54+J56+J62+J67+J69+J75+J78+J83+J86+J92</f>
        <v>221422.99999999997</v>
      </c>
      <c r="K42" s="13">
        <f>K43+K52+K54+K56+K62+K67+K69+K75+K78+K83+K86+K92</f>
        <v>219208.6</v>
      </c>
      <c r="L42" s="13">
        <f>L43+L52+L54+L56+L62+L67+L69+L75+L78+L83+L86+L92</f>
        <v>0</v>
      </c>
      <c r="M42" s="6">
        <f>K42+L42</f>
        <v>219208.6</v>
      </c>
    </row>
    <row r="43" spans="1:13" ht="26.25" customHeight="1">
      <c r="A43" s="2"/>
      <c r="B43" s="14" t="s">
        <v>70</v>
      </c>
      <c r="C43" s="26" t="s">
        <v>25</v>
      </c>
      <c r="D43" s="42" t="s">
        <v>25</v>
      </c>
      <c r="E43" s="13">
        <f>E44+E45+E46+E47+E48+E50+E51</f>
        <v>36653.799999999996</v>
      </c>
      <c r="F43" s="13">
        <f>F44+F45+F46+F47+F48+F50+F51</f>
        <v>487.48</v>
      </c>
      <c r="G43" s="13">
        <f t="shared" ref="G43:L43" si="0">G44+G45+G46+G47+G48+G51+G50+G49</f>
        <v>37141.280000000006</v>
      </c>
      <c r="H43" s="13">
        <f t="shared" si="0"/>
        <v>19699.600000000002</v>
      </c>
      <c r="I43" s="13">
        <f t="shared" si="0"/>
        <v>0</v>
      </c>
      <c r="J43" s="13">
        <f t="shared" si="0"/>
        <v>19699.600000000002</v>
      </c>
      <c r="K43" s="13">
        <f t="shared" si="0"/>
        <v>18240.5</v>
      </c>
      <c r="L43" s="13">
        <f t="shared" si="0"/>
        <v>0</v>
      </c>
      <c r="M43" s="6">
        <f t="shared" ref="M43:M93" si="1">K43+L43</f>
        <v>18240.5</v>
      </c>
    </row>
    <row r="44" spans="1:13" ht="60">
      <c r="A44" s="2"/>
      <c r="B44" s="16" t="s">
        <v>15</v>
      </c>
      <c r="C44" s="43" t="s">
        <v>25</v>
      </c>
      <c r="D44" s="44" t="s">
        <v>26</v>
      </c>
      <c r="E44" s="17">
        <v>1541.6</v>
      </c>
      <c r="F44" s="18">
        <v>65.84</v>
      </c>
      <c r="G44" s="13">
        <f t="shared" ref="G44:G93" si="2">E44+F44</f>
        <v>1607.4399999999998</v>
      </c>
      <c r="H44" s="17">
        <v>1140</v>
      </c>
      <c r="I44" s="19"/>
      <c r="J44" s="15">
        <f t="shared" ref="J44:J91" si="3">H44+I44</f>
        <v>1140</v>
      </c>
      <c r="K44" s="22">
        <v>1140</v>
      </c>
      <c r="L44" s="7"/>
      <c r="M44" s="6">
        <f t="shared" si="1"/>
        <v>1140</v>
      </c>
    </row>
    <row r="45" spans="1:13" ht="96">
      <c r="A45" s="2"/>
      <c r="B45" s="16" t="s">
        <v>16</v>
      </c>
      <c r="C45" s="43" t="s">
        <v>25</v>
      </c>
      <c r="D45" s="44" t="s">
        <v>27</v>
      </c>
      <c r="E45" s="17">
        <v>275</v>
      </c>
      <c r="F45" s="18">
        <v>9.14</v>
      </c>
      <c r="G45" s="13">
        <f t="shared" si="2"/>
        <v>284.14</v>
      </c>
      <c r="H45" s="17">
        <v>200</v>
      </c>
      <c r="I45" s="19"/>
      <c r="J45" s="15">
        <f t="shared" si="3"/>
        <v>200</v>
      </c>
      <c r="K45" s="6">
        <v>250</v>
      </c>
      <c r="L45" s="7"/>
      <c r="M45" s="6">
        <f t="shared" si="1"/>
        <v>250</v>
      </c>
    </row>
    <row r="46" spans="1:13" ht="95.25" customHeight="1">
      <c r="A46" s="1"/>
      <c r="B46" s="16" t="s">
        <v>17</v>
      </c>
      <c r="C46" s="43" t="s">
        <v>25</v>
      </c>
      <c r="D46" s="43" t="s">
        <v>29</v>
      </c>
      <c r="E46" s="17">
        <v>15779</v>
      </c>
      <c r="F46" s="18">
        <v>753.9</v>
      </c>
      <c r="G46" s="13">
        <f t="shared" si="2"/>
        <v>16532.900000000001</v>
      </c>
      <c r="H46" s="17">
        <v>7765.7</v>
      </c>
      <c r="I46" s="19"/>
      <c r="J46" s="15">
        <f t="shared" si="3"/>
        <v>7765.7</v>
      </c>
      <c r="K46" s="6">
        <v>8700</v>
      </c>
      <c r="L46" s="7"/>
      <c r="M46" s="6">
        <f t="shared" si="1"/>
        <v>8700</v>
      </c>
    </row>
    <row r="47" spans="1:13">
      <c r="A47" s="1"/>
      <c r="B47" s="45" t="s">
        <v>80</v>
      </c>
      <c r="C47" s="20" t="s">
        <v>25</v>
      </c>
      <c r="D47" s="20" t="s">
        <v>81</v>
      </c>
      <c r="E47" s="17">
        <v>39.1</v>
      </c>
      <c r="F47" s="18"/>
      <c r="G47" s="13">
        <f t="shared" si="2"/>
        <v>39.1</v>
      </c>
      <c r="H47" s="17">
        <v>0.7</v>
      </c>
      <c r="I47" s="19"/>
      <c r="J47" s="15">
        <f t="shared" si="3"/>
        <v>0.7</v>
      </c>
      <c r="K47" s="6">
        <v>0.6</v>
      </c>
      <c r="L47" s="7"/>
      <c r="M47" s="6">
        <f t="shared" si="1"/>
        <v>0.6</v>
      </c>
    </row>
    <row r="48" spans="1:13" ht="84">
      <c r="A48" s="1"/>
      <c r="B48" s="16" t="s">
        <v>18</v>
      </c>
      <c r="C48" s="43" t="s">
        <v>25</v>
      </c>
      <c r="D48" s="43" t="s">
        <v>28</v>
      </c>
      <c r="E48" s="17">
        <v>4561.3</v>
      </c>
      <c r="F48" s="18">
        <v>204.4</v>
      </c>
      <c r="G48" s="13">
        <f t="shared" si="2"/>
        <v>4765.7</v>
      </c>
      <c r="H48" s="17">
        <v>3557</v>
      </c>
      <c r="I48" s="19"/>
      <c r="J48" s="15">
        <f t="shared" si="3"/>
        <v>3557</v>
      </c>
      <c r="K48" s="6">
        <v>2600</v>
      </c>
      <c r="L48" s="7"/>
      <c r="M48" s="6">
        <f t="shared" si="1"/>
        <v>2600</v>
      </c>
    </row>
    <row r="49" spans="1:13" ht="16.5" hidden="1" customHeight="1">
      <c r="A49" s="1"/>
      <c r="B49" s="16" t="s">
        <v>92</v>
      </c>
      <c r="C49" s="43" t="s">
        <v>25</v>
      </c>
      <c r="D49" s="43" t="s">
        <v>60</v>
      </c>
      <c r="E49" s="21"/>
      <c r="F49" s="21"/>
      <c r="G49" s="13">
        <f t="shared" si="2"/>
        <v>0</v>
      </c>
      <c r="H49" s="17"/>
      <c r="I49" s="19"/>
      <c r="J49" s="15">
        <f t="shared" si="3"/>
        <v>0</v>
      </c>
      <c r="K49" s="6"/>
      <c r="L49" s="7"/>
      <c r="M49" s="6">
        <f t="shared" si="1"/>
        <v>0</v>
      </c>
    </row>
    <row r="50" spans="1:13" s="39" customFormat="1">
      <c r="A50" s="1"/>
      <c r="B50" s="16" t="s">
        <v>2</v>
      </c>
      <c r="C50" s="43" t="s">
        <v>25</v>
      </c>
      <c r="D50" s="43" t="s">
        <v>30</v>
      </c>
      <c r="E50" s="18">
        <v>237.1</v>
      </c>
      <c r="F50" s="18"/>
      <c r="G50" s="17">
        <f t="shared" si="2"/>
        <v>237.1</v>
      </c>
      <c r="H50" s="17">
        <v>100</v>
      </c>
      <c r="I50" s="19"/>
      <c r="J50" s="38">
        <f t="shared" si="3"/>
        <v>100</v>
      </c>
      <c r="K50" s="6">
        <v>100</v>
      </c>
      <c r="L50" s="7"/>
      <c r="M50" s="6">
        <f t="shared" si="1"/>
        <v>100</v>
      </c>
    </row>
    <row r="51" spans="1:13" ht="36">
      <c r="A51" s="1"/>
      <c r="B51" s="16" t="s">
        <v>64</v>
      </c>
      <c r="C51" s="43" t="s">
        <v>25</v>
      </c>
      <c r="D51" s="43" t="s">
        <v>31</v>
      </c>
      <c r="E51" s="22">
        <v>14220.7</v>
      </c>
      <c r="F51" s="22">
        <v>-545.79999999999995</v>
      </c>
      <c r="G51" s="13">
        <f t="shared" si="2"/>
        <v>13674.900000000001</v>
      </c>
      <c r="H51" s="17">
        <v>6936.2</v>
      </c>
      <c r="I51" s="19">
        <v>0</v>
      </c>
      <c r="J51" s="15">
        <f t="shared" si="3"/>
        <v>6936.2</v>
      </c>
      <c r="K51" s="6">
        <v>5449.9</v>
      </c>
      <c r="L51" s="7">
        <v>0</v>
      </c>
      <c r="M51" s="6">
        <f t="shared" si="1"/>
        <v>5449.9</v>
      </c>
    </row>
    <row r="52" spans="1:13" s="11" customFormat="1" ht="22.5" customHeight="1">
      <c r="A52" s="10"/>
      <c r="B52" s="14" t="s">
        <v>71</v>
      </c>
      <c r="C52" s="26" t="s">
        <v>58</v>
      </c>
      <c r="D52" s="26" t="s">
        <v>58</v>
      </c>
      <c r="E52" s="13">
        <f t="shared" ref="E52:L52" si="4">E53</f>
        <v>927.7</v>
      </c>
      <c r="F52" s="23">
        <f t="shared" si="4"/>
        <v>0</v>
      </c>
      <c r="G52" s="23">
        <f t="shared" si="4"/>
        <v>927.7</v>
      </c>
      <c r="H52" s="23">
        <f t="shared" si="4"/>
        <v>904.7</v>
      </c>
      <c r="I52" s="23">
        <f t="shared" si="4"/>
        <v>0</v>
      </c>
      <c r="J52" s="23">
        <f t="shared" si="4"/>
        <v>904.7</v>
      </c>
      <c r="K52" s="13">
        <f t="shared" si="4"/>
        <v>936.1</v>
      </c>
      <c r="L52" s="13">
        <f t="shared" si="4"/>
        <v>0</v>
      </c>
      <c r="M52" s="6">
        <f t="shared" si="1"/>
        <v>936.1</v>
      </c>
    </row>
    <row r="53" spans="1:13" ht="24.75" customHeight="1">
      <c r="A53" s="1"/>
      <c r="B53" s="24" t="s">
        <v>24</v>
      </c>
      <c r="C53" s="43" t="s">
        <v>58</v>
      </c>
      <c r="D53" s="43" t="s">
        <v>59</v>
      </c>
      <c r="E53" s="22">
        <v>927.7</v>
      </c>
      <c r="F53" s="25"/>
      <c r="G53" s="13">
        <f t="shared" si="2"/>
        <v>927.7</v>
      </c>
      <c r="H53" s="17">
        <v>904.7</v>
      </c>
      <c r="I53" s="19"/>
      <c r="J53" s="15">
        <f t="shared" si="3"/>
        <v>904.7</v>
      </c>
      <c r="K53" s="6">
        <v>936.1</v>
      </c>
      <c r="L53" s="7"/>
      <c r="M53" s="6">
        <f t="shared" si="1"/>
        <v>936.1</v>
      </c>
    </row>
    <row r="54" spans="1:13" ht="48.75" customHeight="1">
      <c r="A54" s="1"/>
      <c r="B54" s="46" t="s">
        <v>66</v>
      </c>
      <c r="C54" s="26" t="s">
        <v>68</v>
      </c>
      <c r="D54" s="26" t="s">
        <v>68</v>
      </c>
      <c r="E54" s="13">
        <f t="shared" ref="E54:L54" si="5">E55</f>
        <v>2744.9</v>
      </c>
      <c r="F54" s="13">
        <f t="shared" si="5"/>
        <v>-165.9</v>
      </c>
      <c r="G54" s="13">
        <f t="shared" si="5"/>
        <v>2579</v>
      </c>
      <c r="H54" s="13">
        <f t="shared" si="5"/>
        <v>2343</v>
      </c>
      <c r="I54" s="13" t="str">
        <f t="shared" si="5"/>
        <v xml:space="preserve"> </v>
      </c>
      <c r="J54" s="13">
        <f t="shared" si="5"/>
        <v>2293</v>
      </c>
      <c r="K54" s="13">
        <f t="shared" si="5"/>
        <v>1778</v>
      </c>
      <c r="L54" s="13">
        <f t="shared" si="5"/>
        <v>0</v>
      </c>
      <c r="M54" s="6">
        <f t="shared" si="1"/>
        <v>1778</v>
      </c>
    </row>
    <row r="55" spans="1:13" ht="37.5" customHeight="1">
      <c r="A55" s="1"/>
      <c r="B55" s="47" t="s">
        <v>67</v>
      </c>
      <c r="C55" s="43" t="s">
        <v>68</v>
      </c>
      <c r="D55" s="43" t="s">
        <v>69</v>
      </c>
      <c r="E55" s="22">
        <v>2744.9</v>
      </c>
      <c r="F55" s="22">
        <v>-165.9</v>
      </c>
      <c r="G55" s="13">
        <f t="shared" si="2"/>
        <v>2579</v>
      </c>
      <c r="H55" s="17">
        <v>2343</v>
      </c>
      <c r="I55" s="19" t="s">
        <v>86</v>
      </c>
      <c r="J55" s="27">
        <v>2293</v>
      </c>
      <c r="K55" s="6">
        <v>1778</v>
      </c>
      <c r="L55" s="7"/>
      <c r="M55" s="6">
        <f t="shared" si="1"/>
        <v>1778</v>
      </c>
    </row>
    <row r="56" spans="1:13" ht="25.5" customHeight="1">
      <c r="A56" s="1"/>
      <c r="B56" s="14" t="s">
        <v>72</v>
      </c>
      <c r="C56" s="26" t="s">
        <v>32</v>
      </c>
      <c r="D56" s="42" t="s">
        <v>32</v>
      </c>
      <c r="E56" s="13">
        <f>E59+E60+E61+E57+E58</f>
        <v>56332.1</v>
      </c>
      <c r="F56" s="13">
        <f t="shared" ref="F56:G56" si="6">F59+F60+F61+F57+F58</f>
        <v>0</v>
      </c>
      <c r="G56" s="13">
        <f t="shared" si="6"/>
        <v>56332.1</v>
      </c>
      <c r="H56" s="13">
        <f t="shared" ref="H56:L56" si="7">H59+H60+H61+H57</f>
        <v>21263</v>
      </c>
      <c r="I56" s="13">
        <f t="shared" si="7"/>
        <v>0</v>
      </c>
      <c r="J56" s="13">
        <f t="shared" si="7"/>
        <v>21263</v>
      </c>
      <c r="K56" s="13">
        <f t="shared" si="7"/>
        <v>19999.599999999999</v>
      </c>
      <c r="L56" s="13">
        <f t="shared" si="7"/>
        <v>0</v>
      </c>
      <c r="M56" s="6">
        <f t="shared" si="1"/>
        <v>19999.599999999999</v>
      </c>
    </row>
    <row r="57" spans="1:13" ht="24">
      <c r="A57" s="1"/>
      <c r="B57" s="24" t="s">
        <v>110</v>
      </c>
      <c r="C57" s="43" t="s">
        <v>32</v>
      </c>
      <c r="D57" s="44" t="s">
        <v>111</v>
      </c>
      <c r="E57" s="17">
        <v>0</v>
      </c>
      <c r="F57" s="17">
        <v>0</v>
      </c>
      <c r="G57" s="17">
        <f>E57+F57</f>
        <v>0</v>
      </c>
      <c r="H57" s="17"/>
      <c r="I57" s="17"/>
      <c r="J57" s="17">
        <f>H57+I57</f>
        <v>0</v>
      </c>
      <c r="K57" s="17"/>
      <c r="L57" s="7"/>
      <c r="M57" s="6">
        <f t="shared" si="1"/>
        <v>0</v>
      </c>
    </row>
    <row r="58" spans="1:13" ht="17.25" customHeight="1">
      <c r="A58" s="1"/>
      <c r="B58" s="48" t="s">
        <v>116</v>
      </c>
      <c r="C58" s="43" t="s">
        <v>32</v>
      </c>
      <c r="D58" s="44" t="s">
        <v>117</v>
      </c>
      <c r="E58" s="17">
        <v>480.7</v>
      </c>
      <c r="F58" s="17"/>
      <c r="G58" s="17">
        <f>E58+F58</f>
        <v>480.7</v>
      </c>
      <c r="H58" s="17"/>
      <c r="I58" s="17"/>
      <c r="J58" s="17" t="s">
        <v>86</v>
      </c>
      <c r="K58" s="17"/>
      <c r="L58" s="7"/>
      <c r="M58" s="6">
        <f t="shared" si="1"/>
        <v>0</v>
      </c>
    </row>
    <row r="59" spans="1:13">
      <c r="A59" s="1"/>
      <c r="B59" s="24" t="s">
        <v>12</v>
      </c>
      <c r="C59" s="43" t="s">
        <v>32</v>
      </c>
      <c r="D59" s="43" t="s">
        <v>33</v>
      </c>
      <c r="E59" s="22">
        <v>2246.1</v>
      </c>
      <c r="F59" s="22"/>
      <c r="G59" s="13">
        <f t="shared" si="2"/>
        <v>2246.1</v>
      </c>
      <c r="H59" s="17">
        <v>2866.3</v>
      </c>
      <c r="I59" s="19"/>
      <c r="J59" s="15">
        <f t="shared" si="3"/>
        <v>2866.3</v>
      </c>
      <c r="K59" s="6">
        <v>1314.5</v>
      </c>
      <c r="L59" s="7"/>
      <c r="M59" s="6">
        <f t="shared" si="1"/>
        <v>1314.5</v>
      </c>
    </row>
    <row r="60" spans="1:13" ht="24">
      <c r="A60" s="1"/>
      <c r="B60" s="24" t="s">
        <v>21</v>
      </c>
      <c r="C60" s="43" t="s">
        <v>32</v>
      </c>
      <c r="D60" s="43" t="s">
        <v>34</v>
      </c>
      <c r="E60" s="18">
        <v>53505.3</v>
      </c>
      <c r="F60" s="18"/>
      <c r="G60" s="13">
        <f t="shared" si="2"/>
        <v>53505.3</v>
      </c>
      <c r="H60" s="17">
        <v>18296.7</v>
      </c>
      <c r="I60" s="28"/>
      <c r="J60" s="15">
        <f t="shared" si="3"/>
        <v>18296.7</v>
      </c>
      <c r="K60" s="6">
        <v>18585.099999999999</v>
      </c>
      <c r="L60" s="7"/>
      <c r="M60" s="6">
        <f t="shared" si="1"/>
        <v>18585.099999999999</v>
      </c>
    </row>
    <row r="61" spans="1:13" ht="36">
      <c r="A61" s="1"/>
      <c r="B61" s="24" t="s">
        <v>3</v>
      </c>
      <c r="C61" s="43" t="s">
        <v>32</v>
      </c>
      <c r="D61" s="43" t="s">
        <v>35</v>
      </c>
      <c r="E61" s="22">
        <v>100</v>
      </c>
      <c r="F61" s="22"/>
      <c r="G61" s="13">
        <f t="shared" si="2"/>
        <v>100</v>
      </c>
      <c r="H61" s="17">
        <v>100</v>
      </c>
      <c r="I61" s="19"/>
      <c r="J61" s="15">
        <f t="shared" si="3"/>
        <v>100</v>
      </c>
      <c r="K61" s="6">
        <v>100</v>
      </c>
      <c r="L61" s="7"/>
      <c r="M61" s="6">
        <f t="shared" si="1"/>
        <v>100</v>
      </c>
    </row>
    <row r="62" spans="1:13" ht="36">
      <c r="A62" s="1"/>
      <c r="B62" s="14" t="s">
        <v>82</v>
      </c>
      <c r="C62" s="26" t="s">
        <v>57</v>
      </c>
      <c r="D62" s="26" t="s">
        <v>57</v>
      </c>
      <c r="E62" s="29">
        <f>E64+E65+E66</f>
        <v>7790.7</v>
      </c>
      <c r="F62" s="29">
        <f>F64+F65+F66</f>
        <v>11.5</v>
      </c>
      <c r="G62" s="29">
        <f t="shared" ref="G62:L62" si="8">G64+G65+G66</f>
        <v>7802.2</v>
      </c>
      <c r="H62" s="29">
        <f t="shared" si="8"/>
        <v>600</v>
      </c>
      <c r="I62" s="29">
        <f t="shared" si="8"/>
        <v>0</v>
      </c>
      <c r="J62" s="29">
        <f t="shared" si="8"/>
        <v>600</v>
      </c>
      <c r="K62" s="29">
        <f t="shared" si="8"/>
        <v>655</v>
      </c>
      <c r="L62" s="29">
        <f t="shared" si="8"/>
        <v>0</v>
      </c>
      <c r="M62" s="6">
        <f t="shared" si="1"/>
        <v>655</v>
      </c>
    </row>
    <row r="63" spans="1:13" hidden="1">
      <c r="A63" s="1"/>
      <c r="B63" s="24" t="s">
        <v>8</v>
      </c>
      <c r="C63" s="43" t="s">
        <v>57</v>
      </c>
      <c r="D63" s="43" t="s">
        <v>52</v>
      </c>
      <c r="E63" s="22"/>
      <c r="F63" s="22"/>
      <c r="G63" s="13">
        <f t="shared" si="2"/>
        <v>0</v>
      </c>
      <c r="H63" s="13" t="e">
        <f>E63/#REF!*100</f>
        <v>#REF!</v>
      </c>
      <c r="I63" s="19"/>
      <c r="J63" s="15" t="e">
        <f t="shared" si="3"/>
        <v>#REF!</v>
      </c>
      <c r="K63" s="6"/>
      <c r="L63" s="7"/>
      <c r="M63" s="6">
        <f t="shared" si="1"/>
        <v>0</v>
      </c>
    </row>
    <row r="64" spans="1:13">
      <c r="A64" s="1"/>
      <c r="B64" s="24" t="s">
        <v>63</v>
      </c>
      <c r="C64" s="43" t="s">
        <v>57</v>
      </c>
      <c r="D64" s="43" t="s">
        <v>52</v>
      </c>
      <c r="E64" s="22">
        <v>200</v>
      </c>
      <c r="F64" s="22">
        <v>2</v>
      </c>
      <c r="G64" s="13">
        <f t="shared" si="2"/>
        <v>202</v>
      </c>
      <c r="H64" s="17">
        <v>200</v>
      </c>
      <c r="I64" s="19"/>
      <c r="J64" s="15">
        <f t="shared" si="3"/>
        <v>200</v>
      </c>
      <c r="K64" s="6">
        <v>200</v>
      </c>
      <c r="L64" s="7"/>
      <c r="M64" s="6">
        <f t="shared" si="1"/>
        <v>200</v>
      </c>
    </row>
    <row r="65" spans="1:13" ht="15" customHeight="1">
      <c r="A65" s="1"/>
      <c r="B65" s="24" t="s">
        <v>9</v>
      </c>
      <c r="C65" s="43" t="s">
        <v>57</v>
      </c>
      <c r="D65" s="43" t="s">
        <v>53</v>
      </c>
      <c r="E65" s="22">
        <v>100</v>
      </c>
      <c r="F65" s="22">
        <v>0</v>
      </c>
      <c r="G65" s="13">
        <f t="shared" si="2"/>
        <v>100</v>
      </c>
      <c r="H65" s="17">
        <v>50</v>
      </c>
      <c r="I65" s="19"/>
      <c r="J65" s="15">
        <f t="shared" si="3"/>
        <v>50</v>
      </c>
      <c r="K65" s="6">
        <v>55</v>
      </c>
      <c r="L65" s="7"/>
      <c r="M65" s="6">
        <f t="shared" si="1"/>
        <v>55</v>
      </c>
    </row>
    <row r="66" spans="1:13">
      <c r="A66" s="1"/>
      <c r="B66" s="24" t="s">
        <v>61</v>
      </c>
      <c r="C66" s="43" t="s">
        <v>57</v>
      </c>
      <c r="D66" s="43" t="s">
        <v>62</v>
      </c>
      <c r="E66" s="22">
        <v>7490.7</v>
      </c>
      <c r="F66" s="22">
        <v>9.5</v>
      </c>
      <c r="G66" s="13">
        <f t="shared" si="2"/>
        <v>7500.2</v>
      </c>
      <c r="H66" s="17">
        <v>350</v>
      </c>
      <c r="I66" s="19"/>
      <c r="J66" s="15">
        <f t="shared" si="3"/>
        <v>350</v>
      </c>
      <c r="K66" s="6">
        <v>400</v>
      </c>
      <c r="L66" s="7"/>
      <c r="M66" s="6">
        <f t="shared" si="1"/>
        <v>400</v>
      </c>
    </row>
    <row r="67" spans="1:13" s="8" customFormat="1" ht="13.5" hidden="1" customHeight="1">
      <c r="A67" s="2"/>
      <c r="B67" s="14" t="s">
        <v>97</v>
      </c>
      <c r="C67" s="26" t="s">
        <v>94</v>
      </c>
      <c r="D67" s="26" t="s">
        <v>94</v>
      </c>
      <c r="E67" s="29">
        <f t="shared" ref="E67:K67" si="9">E68</f>
        <v>0</v>
      </c>
      <c r="F67" s="29">
        <f t="shared" si="9"/>
        <v>0</v>
      </c>
      <c r="G67" s="29">
        <f t="shared" si="9"/>
        <v>0</v>
      </c>
      <c r="H67" s="29">
        <f t="shared" si="9"/>
        <v>0</v>
      </c>
      <c r="I67" s="29">
        <f t="shared" si="9"/>
        <v>0</v>
      </c>
      <c r="J67" s="29">
        <f t="shared" si="9"/>
        <v>0</v>
      </c>
      <c r="K67" s="29">
        <f t="shared" si="9"/>
        <v>0</v>
      </c>
      <c r="L67" s="58"/>
      <c r="M67" s="6">
        <f t="shared" si="1"/>
        <v>0</v>
      </c>
    </row>
    <row r="68" spans="1:13" ht="24.75" hidden="1" customHeight="1">
      <c r="A68" s="1"/>
      <c r="B68" s="24" t="s">
        <v>96</v>
      </c>
      <c r="C68" s="43" t="s">
        <v>94</v>
      </c>
      <c r="D68" s="43" t="s">
        <v>95</v>
      </c>
      <c r="E68" s="22"/>
      <c r="F68" s="22"/>
      <c r="G68" s="13"/>
      <c r="H68" s="17"/>
      <c r="I68" s="19"/>
      <c r="J68" s="15"/>
      <c r="K68" s="6"/>
      <c r="L68" s="7"/>
      <c r="M68" s="6">
        <f t="shared" si="1"/>
        <v>0</v>
      </c>
    </row>
    <row r="69" spans="1:13">
      <c r="A69" s="1"/>
      <c r="B69" s="14" t="s">
        <v>73</v>
      </c>
      <c r="C69" s="26" t="s">
        <v>49</v>
      </c>
      <c r="D69" s="26" t="s">
        <v>49</v>
      </c>
      <c r="E69" s="29">
        <f t="shared" ref="E69:L69" si="10">E70+E71+E73+E74+E72</f>
        <v>186562.19999999998</v>
      </c>
      <c r="F69" s="29">
        <f t="shared" si="10"/>
        <v>439.70000000000005</v>
      </c>
      <c r="G69" s="29">
        <f t="shared" si="10"/>
        <v>187001.9</v>
      </c>
      <c r="H69" s="29">
        <f t="shared" si="10"/>
        <v>147862.79999999999</v>
      </c>
      <c r="I69" s="29">
        <f t="shared" si="10"/>
        <v>0</v>
      </c>
      <c r="J69" s="29">
        <f t="shared" si="10"/>
        <v>147862.79999999999</v>
      </c>
      <c r="K69" s="29">
        <f t="shared" si="10"/>
        <v>146219.5</v>
      </c>
      <c r="L69" s="29">
        <f t="shared" si="10"/>
        <v>0</v>
      </c>
      <c r="M69" s="6">
        <f t="shared" si="1"/>
        <v>146219.5</v>
      </c>
    </row>
    <row r="70" spans="1:13" ht="15.75" customHeight="1">
      <c r="A70" s="1"/>
      <c r="B70" s="24" t="s">
        <v>4</v>
      </c>
      <c r="C70" s="43" t="s">
        <v>49</v>
      </c>
      <c r="D70" s="43" t="s">
        <v>36</v>
      </c>
      <c r="E70" s="22">
        <v>14877.6</v>
      </c>
      <c r="F70" s="22">
        <v>-372.9</v>
      </c>
      <c r="G70" s="13">
        <f t="shared" si="2"/>
        <v>14504.7</v>
      </c>
      <c r="H70" s="17">
        <v>11932.9</v>
      </c>
      <c r="I70" s="19"/>
      <c r="J70" s="15">
        <f t="shared" si="3"/>
        <v>11932.9</v>
      </c>
      <c r="K70" s="6">
        <v>11132.9</v>
      </c>
      <c r="L70" s="7"/>
      <c r="M70" s="6">
        <f t="shared" si="1"/>
        <v>11132.9</v>
      </c>
    </row>
    <row r="71" spans="1:13">
      <c r="A71" s="1"/>
      <c r="B71" s="24" t="s">
        <v>5</v>
      </c>
      <c r="C71" s="43" t="s">
        <v>49</v>
      </c>
      <c r="D71" s="43" t="s">
        <v>37</v>
      </c>
      <c r="E71" s="30">
        <v>152501.29999999999</v>
      </c>
      <c r="F71" s="30">
        <v>600.5</v>
      </c>
      <c r="G71" s="13">
        <f t="shared" si="2"/>
        <v>153101.79999999999</v>
      </c>
      <c r="H71" s="17">
        <v>122968.9</v>
      </c>
      <c r="I71" s="22"/>
      <c r="J71" s="15">
        <f t="shared" si="3"/>
        <v>122968.9</v>
      </c>
      <c r="K71" s="6">
        <v>122505</v>
      </c>
      <c r="L71" s="7"/>
      <c r="M71" s="6">
        <f t="shared" si="1"/>
        <v>122505</v>
      </c>
    </row>
    <row r="72" spans="1:13" ht="24">
      <c r="A72" s="1"/>
      <c r="B72" s="24" t="s">
        <v>83</v>
      </c>
      <c r="C72" s="43" t="s">
        <v>49</v>
      </c>
      <c r="D72" s="43" t="s">
        <v>84</v>
      </c>
      <c r="E72" s="30">
        <v>12476.1</v>
      </c>
      <c r="F72" s="30"/>
      <c r="G72" s="13">
        <f t="shared" si="2"/>
        <v>12476.1</v>
      </c>
      <c r="H72" s="17">
        <v>8137.6</v>
      </c>
      <c r="I72" s="19"/>
      <c r="J72" s="15">
        <f t="shared" si="3"/>
        <v>8137.6</v>
      </c>
      <c r="K72" s="6">
        <v>7952.2</v>
      </c>
      <c r="L72" s="7"/>
      <c r="M72" s="6">
        <f t="shared" si="1"/>
        <v>7952.2</v>
      </c>
    </row>
    <row r="73" spans="1:13" ht="24">
      <c r="A73" s="1"/>
      <c r="B73" s="24" t="s">
        <v>6</v>
      </c>
      <c r="C73" s="43" t="s">
        <v>49</v>
      </c>
      <c r="D73" s="43" t="s">
        <v>38</v>
      </c>
      <c r="E73" s="18">
        <v>875.8</v>
      </c>
      <c r="F73" s="18"/>
      <c r="G73" s="13">
        <f t="shared" si="2"/>
        <v>875.8</v>
      </c>
      <c r="H73" s="17">
        <v>1003.8</v>
      </c>
      <c r="I73" s="19"/>
      <c r="J73" s="15">
        <f t="shared" si="3"/>
        <v>1003.8</v>
      </c>
      <c r="K73" s="6">
        <v>909.8</v>
      </c>
      <c r="L73" s="7"/>
      <c r="M73" s="6">
        <f t="shared" si="1"/>
        <v>909.8</v>
      </c>
    </row>
    <row r="74" spans="1:13" ht="24">
      <c r="A74" s="1"/>
      <c r="B74" s="24" t="s">
        <v>10</v>
      </c>
      <c r="C74" s="43" t="s">
        <v>49</v>
      </c>
      <c r="D74" s="43" t="s">
        <v>39</v>
      </c>
      <c r="E74" s="18">
        <v>5831.4</v>
      </c>
      <c r="F74" s="18">
        <v>212.1</v>
      </c>
      <c r="G74" s="13">
        <f t="shared" si="2"/>
        <v>6043.5</v>
      </c>
      <c r="H74" s="17">
        <v>3819.6</v>
      </c>
      <c r="I74" s="19"/>
      <c r="J74" s="15">
        <f t="shared" si="3"/>
        <v>3819.6</v>
      </c>
      <c r="K74" s="6">
        <v>3719.6</v>
      </c>
      <c r="L74" s="7"/>
      <c r="M74" s="6">
        <f t="shared" si="1"/>
        <v>3719.6</v>
      </c>
    </row>
    <row r="75" spans="1:13" ht="22.5" customHeight="1">
      <c r="A75" s="1"/>
      <c r="B75" s="14" t="s">
        <v>74</v>
      </c>
      <c r="C75" s="26" t="s">
        <v>40</v>
      </c>
      <c r="D75" s="26" t="s">
        <v>40</v>
      </c>
      <c r="E75" s="13">
        <f t="shared" ref="E75:L75" si="11">E76+E77</f>
        <v>8886.5</v>
      </c>
      <c r="F75" s="13">
        <f t="shared" si="11"/>
        <v>14.2</v>
      </c>
      <c r="G75" s="13">
        <f t="shared" si="11"/>
        <v>8900.7000000000007</v>
      </c>
      <c r="H75" s="13">
        <f t="shared" si="11"/>
        <v>6684.8</v>
      </c>
      <c r="I75" s="13">
        <f t="shared" si="11"/>
        <v>0</v>
      </c>
      <c r="J75" s="13">
        <f t="shared" si="11"/>
        <v>6684.8</v>
      </c>
      <c r="K75" s="13">
        <f t="shared" si="11"/>
        <v>6992.3</v>
      </c>
      <c r="L75" s="13">
        <f t="shared" si="11"/>
        <v>0</v>
      </c>
      <c r="M75" s="6">
        <f t="shared" si="1"/>
        <v>6992.3</v>
      </c>
    </row>
    <row r="76" spans="1:13">
      <c r="A76" s="1"/>
      <c r="B76" s="24" t="s">
        <v>7</v>
      </c>
      <c r="C76" s="43" t="s">
        <v>40</v>
      </c>
      <c r="D76" s="43" t="s">
        <v>41</v>
      </c>
      <c r="E76" s="22">
        <v>7453.3</v>
      </c>
      <c r="F76" s="22">
        <v>4.7</v>
      </c>
      <c r="G76" s="13">
        <f t="shared" si="2"/>
        <v>7458</v>
      </c>
      <c r="H76" s="17">
        <v>5964.8</v>
      </c>
      <c r="I76" s="19"/>
      <c r="J76" s="15">
        <f t="shared" si="3"/>
        <v>5964.8</v>
      </c>
      <c r="K76" s="6">
        <v>6392.3</v>
      </c>
      <c r="L76" s="7"/>
      <c r="M76" s="6">
        <f t="shared" si="1"/>
        <v>6392.3</v>
      </c>
    </row>
    <row r="77" spans="1:13" ht="33.75" customHeight="1">
      <c r="A77" s="1"/>
      <c r="B77" s="24" t="s">
        <v>23</v>
      </c>
      <c r="C77" s="43" t="s">
        <v>40</v>
      </c>
      <c r="D77" s="43" t="s">
        <v>42</v>
      </c>
      <c r="E77" s="22">
        <v>1433.2</v>
      </c>
      <c r="F77" s="22">
        <v>9.5</v>
      </c>
      <c r="G77" s="13">
        <f t="shared" si="2"/>
        <v>1442.7</v>
      </c>
      <c r="H77" s="17">
        <v>720</v>
      </c>
      <c r="I77" s="19"/>
      <c r="J77" s="15">
        <f t="shared" si="3"/>
        <v>720</v>
      </c>
      <c r="K77" s="6">
        <v>600</v>
      </c>
      <c r="L77" s="7"/>
      <c r="M77" s="6">
        <f t="shared" si="1"/>
        <v>600</v>
      </c>
    </row>
    <row r="78" spans="1:13" ht="23.25" customHeight="1">
      <c r="A78" s="1"/>
      <c r="B78" s="14" t="s">
        <v>75</v>
      </c>
      <c r="C78" s="26" t="s">
        <v>43</v>
      </c>
      <c r="D78" s="26" t="s">
        <v>43</v>
      </c>
      <c r="E78" s="29">
        <f>E79+E80+E81+E82</f>
        <v>20491.899999999998</v>
      </c>
      <c r="F78" s="29">
        <f t="shared" ref="F78:L78" si="12">F79+F80+F81+F82</f>
        <v>-10416.800000000001</v>
      </c>
      <c r="G78" s="29">
        <f t="shared" si="12"/>
        <v>10075.099999999999</v>
      </c>
      <c r="H78" s="29">
        <f t="shared" si="12"/>
        <v>17061</v>
      </c>
      <c r="I78" s="29">
        <f t="shared" si="12"/>
        <v>0</v>
      </c>
      <c r="J78" s="29">
        <f t="shared" si="12"/>
        <v>17061</v>
      </c>
      <c r="K78" s="29">
        <f t="shared" si="12"/>
        <v>17512.5</v>
      </c>
      <c r="L78" s="29">
        <f t="shared" si="12"/>
        <v>0</v>
      </c>
      <c r="M78" s="6">
        <f t="shared" si="1"/>
        <v>17512.5</v>
      </c>
    </row>
    <row r="79" spans="1:13">
      <c r="A79" s="1"/>
      <c r="B79" s="24" t="s">
        <v>11</v>
      </c>
      <c r="C79" s="43" t="s">
        <v>43</v>
      </c>
      <c r="D79" s="43" t="s">
        <v>44</v>
      </c>
      <c r="E79" s="22">
        <v>1092.4000000000001</v>
      </c>
      <c r="F79" s="22">
        <v>-91.6</v>
      </c>
      <c r="G79" s="13">
        <f t="shared" si="2"/>
        <v>1000.8000000000001</v>
      </c>
      <c r="H79" s="17">
        <v>794.5</v>
      </c>
      <c r="I79" s="40"/>
      <c r="J79" s="15">
        <f t="shared" si="3"/>
        <v>794.5</v>
      </c>
      <c r="K79" s="6">
        <v>574.5</v>
      </c>
      <c r="L79" s="7"/>
      <c r="M79" s="6">
        <f t="shared" si="1"/>
        <v>574.5</v>
      </c>
    </row>
    <row r="80" spans="1:13" ht="12" customHeight="1">
      <c r="A80" s="1"/>
      <c r="B80" s="24" t="s">
        <v>13</v>
      </c>
      <c r="C80" s="43" t="s">
        <v>43</v>
      </c>
      <c r="D80" s="43" t="s">
        <v>54</v>
      </c>
      <c r="E80" s="22">
        <v>1282.9000000000001</v>
      </c>
      <c r="F80" s="22"/>
      <c r="G80" s="13">
        <f t="shared" si="2"/>
        <v>1282.9000000000001</v>
      </c>
      <c r="H80" s="17"/>
      <c r="I80" s="40"/>
      <c r="J80" s="15">
        <f t="shared" si="3"/>
        <v>0</v>
      </c>
      <c r="K80" s="6">
        <v>710</v>
      </c>
      <c r="L80" s="6"/>
      <c r="M80" s="6">
        <f t="shared" si="1"/>
        <v>710</v>
      </c>
    </row>
    <row r="81" spans="1:13">
      <c r="A81" s="1"/>
      <c r="B81" s="24" t="s">
        <v>19</v>
      </c>
      <c r="C81" s="43" t="s">
        <v>43</v>
      </c>
      <c r="D81" s="43" t="s">
        <v>45</v>
      </c>
      <c r="E81" s="22">
        <v>17025.099999999999</v>
      </c>
      <c r="F81" s="22">
        <v>-10325.200000000001</v>
      </c>
      <c r="G81" s="13">
        <f t="shared" si="2"/>
        <v>6699.8999999999978</v>
      </c>
      <c r="H81" s="17">
        <v>15374.6</v>
      </c>
      <c r="I81" s="19"/>
      <c r="J81" s="15">
        <f t="shared" si="3"/>
        <v>15374.6</v>
      </c>
      <c r="K81" s="6">
        <v>15336.1</v>
      </c>
      <c r="L81" s="7"/>
      <c r="M81" s="6">
        <f t="shared" si="1"/>
        <v>15336.1</v>
      </c>
    </row>
    <row r="82" spans="1:13" ht="36">
      <c r="A82" s="1"/>
      <c r="B82" s="24" t="s">
        <v>14</v>
      </c>
      <c r="C82" s="43" t="s">
        <v>43</v>
      </c>
      <c r="D82" s="43" t="s">
        <v>46</v>
      </c>
      <c r="E82" s="25">
        <v>1091.5</v>
      </c>
      <c r="F82" s="22"/>
      <c r="G82" s="13">
        <f t="shared" si="2"/>
        <v>1091.5</v>
      </c>
      <c r="H82" s="17">
        <v>891.9</v>
      </c>
      <c r="I82" s="19">
        <v>0</v>
      </c>
      <c r="J82" s="15">
        <f t="shared" si="3"/>
        <v>891.9</v>
      </c>
      <c r="K82" s="6">
        <v>891.9</v>
      </c>
      <c r="L82" s="7">
        <v>0</v>
      </c>
      <c r="M82" s="6">
        <f t="shared" si="1"/>
        <v>891.9</v>
      </c>
    </row>
    <row r="83" spans="1:13" ht="30" customHeight="1">
      <c r="A83" s="1"/>
      <c r="B83" s="14" t="s">
        <v>76</v>
      </c>
      <c r="C83" s="26" t="s">
        <v>50</v>
      </c>
      <c r="D83" s="26" t="s">
        <v>47</v>
      </c>
      <c r="E83" s="29">
        <f t="shared" ref="E83:L83" si="13">E84+E85</f>
        <v>100</v>
      </c>
      <c r="F83" s="29">
        <f t="shared" si="13"/>
        <v>0</v>
      </c>
      <c r="G83" s="29">
        <f t="shared" si="13"/>
        <v>100</v>
      </c>
      <c r="H83" s="29">
        <f t="shared" si="13"/>
        <v>0</v>
      </c>
      <c r="I83" s="29">
        <f t="shared" si="13"/>
        <v>0</v>
      </c>
      <c r="J83" s="29">
        <f t="shared" si="13"/>
        <v>0</v>
      </c>
      <c r="K83" s="29">
        <f t="shared" si="13"/>
        <v>0</v>
      </c>
      <c r="L83" s="29">
        <f t="shared" si="13"/>
        <v>0</v>
      </c>
      <c r="M83" s="6">
        <f t="shared" si="1"/>
        <v>0</v>
      </c>
    </row>
    <row r="84" spans="1:13">
      <c r="A84" s="1"/>
      <c r="B84" s="24" t="s">
        <v>22</v>
      </c>
      <c r="C84" s="43" t="s">
        <v>50</v>
      </c>
      <c r="D84" s="43" t="s">
        <v>47</v>
      </c>
      <c r="E84" s="22">
        <v>100</v>
      </c>
      <c r="F84" s="22"/>
      <c r="G84" s="13">
        <f t="shared" si="2"/>
        <v>100</v>
      </c>
      <c r="H84" s="17"/>
      <c r="I84" s="19"/>
      <c r="J84" s="15">
        <f t="shared" si="3"/>
        <v>0</v>
      </c>
      <c r="K84" s="6"/>
      <c r="L84" s="7"/>
      <c r="M84" s="6">
        <f t="shared" si="1"/>
        <v>0</v>
      </c>
    </row>
    <row r="85" spans="1:13" hidden="1">
      <c r="B85" s="31" t="s">
        <v>85</v>
      </c>
      <c r="C85" s="32">
        <v>1100</v>
      </c>
      <c r="D85" s="32">
        <v>1102</v>
      </c>
      <c r="E85" s="33"/>
      <c r="F85" s="33"/>
      <c r="G85" s="13">
        <f t="shared" si="2"/>
        <v>0</v>
      </c>
      <c r="H85" s="13"/>
      <c r="I85" s="19"/>
      <c r="J85" s="15">
        <f t="shared" si="3"/>
        <v>0</v>
      </c>
      <c r="K85" s="6"/>
      <c r="L85" s="7"/>
      <c r="M85" s="6">
        <f t="shared" si="1"/>
        <v>0</v>
      </c>
    </row>
    <row r="86" spans="1:13" ht="50.25" customHeight="1">
      <c r="B86" s="14" t="s">
        <v>77</v>
      </c>
      <c r="C86" s="26" t="s">
        <v>48</v>
      </c>
      <c r="D86" s="26" t="s">
        <v>48</v>
      </c>
      <c r="E86" s="15">
        <f>E87+E88+E91</f>
        <v>4553.1000000000004</v>
      </c>
      <c r="F86" s="15">
        <f t="shared" ref="F86:L86" si="14">F87+F88+F91</f>
        <v>0</v>
      </c>
      <c r="G86" s="15">
        <f t="shared" si="14"/>
        <v>4553.1000000000004</v>
      </c>
      <c r="H86" s="15">
        <f t="shared" si="14"/>
        <v>3263.1</v>
      </c>
      <c r="I86" s="15">
        <f t="shared" si="14"/>
        <v>0</v>
      </c>
      <c r="J86" s="15">
        <f t="shared" si="14"/>
        <v>3263.1</v>
      </c>
      <c r="K86" s="13">
        <f t="shared" si="14"/>
        <v>3263.1</v>
      </c>
      <c r="L86" s="13">
        <f t="shared" si="14"/>
        <v>0</v>
      </c>
      <c r="M86" s="6">
        <f t="shared" si="1"/>
        <v>3263.1</v>
      </c>
    </row>
    <row r="87" spans="1:13" ht="36" customHeight="1">
      <c r="B87" s="24" t="s">
        <v>65</v>
      </c>
      <c r="C87" s="43" t="s">
        <v>48</v>
      </c>
      <c r="D87" s="43" t="s">
        <v>55</v>
      </c>
      <c r="E87" s="21">
        <v>3263.1</v>
      </c>
      <c r="F87" s="21"/>
      <c r="G87" s="13">
        <f t="shared" si="2"/>
        <v>3263.1</v>
      </c>
      <c r="H87" s="17">
        <v>3263.1</v>
      </c>
      <c r="I87" s="19"/>
      <c r="J87" s="15">
        <f t="shared" si="3"/>
        <v>3263.1</v>
      </c>
      <c r="K87" s="6">
        <v>3263.1</v>
      </c>
      <c r="L87" s="7"/>
      <c r="M87" s="6">
        <f t="shared" si="1"/>
        <v>3263.1</v>
      </c>
    </row>
    <row r="88" spans="1:13" hidden="1">
      <c r="B88" s="24" t="s">
        <v>20</v>
      </c>
      <c r="C88" s="43" t="s">
        <v>48</v>
      </c>
      <c r="D88" s="43" t="s">
        <v>56</v>
      </c>
      <c r="E88" s="22"/>
      <c r="F88" s="22"/>
      <c r="G88" s="13">
        <f t="shared" si="2"/>
        <v>0</v>
      </c>
      <c r="H88" s="17"/>
      <c r="I88" s="19"/>
      <c r="J88" s="15">
        <f t="shared" si="3"/>
        <v>0</v>
      </c>
      <c r="K88" s="6"/>
      <c r="L88" s="7"/>
      <c r="M88" s="6">
        <f t="shared" si="1"/>
        <v>0</v>
      </c>
    </row>
    <row r="89" spans="1:13" s="2" customFormat="1" ht="50.25" hidden="1" customHeight="1">
      <c r="B89" s="45" t="s">
        <v>78</v>
      </c>
      <c r="C89" s="32">
        <v>1400</v>
      </c>
      <c r="D89" s="32">
        <v>1403</v>
      </c>
      <c r="E89" s="34"/>
      <c r="F89" s="34"/>
      <c r="G89" s="13">
        <f t="shared" si="2"/>
        <v>0</v>
      </c>
      <c r="H89" s="34"/>
      <c r="I89" s="34">
        <f t="shared" ref="I89:K89" si="15">I91</f>
        <v>0</v>
      </c>
      <c r="J89" s="34">
        <f t="shared" si="15"/>
        <v>0</v>
      </c>
      <c r="K89" s="49">
        <f t="shared" si="15"/>
        <v>0</v>
      </c>
      <c r="L89" s="58"/>
      <c r="M89" s="6">
        <f t="shared" si="1"/>
        <v>0</v>
      </c>
    </row>
    <row r="90" spans="1:13" hidden="1">
      <c r="B90" s="35"/>
      <c r="C90" s="35"/>
      <c r="D90" s="35"/>
      <c r="E90" s="35"/>
      <c r="F90" s="35"/>
      <c r="G90" s="13">
        <f t="shared" si="2"/>
        <v>0</v>
      </c>
      <c r="H90" s="17"/>
      <c r="I90" s="19"/>
      <c r="J90" s="15">
        <f t="shared" si="3"/>
        <v>0</v>
      </c>
      <c r="K90" s="6"/>
      <c r="L90" s="7"/>
      <c r="M90" s="6">
        <f t="shared" si="1"/>
        <v>0</v>
      </c>
    </row>
    <row r="91" spans="1:13" ht="36.75" customHeight="1">
      <c r="B91" s="36" t="s">
        <v>79</v>
      </c>
      <c r="C91" s="32">
        <v>1400</v>
      </c>
      <c r="D91" s="32">
        <v>1403</v>
      </c>
      <c r="E91" s="28">
        <v>1290</v>
      </c>
      <c r="F91" s="28"/>
      <c r="G91" s="13">
        <f t="shared" si="2"/>
        <v>1290</v>
      </c>
      <c r="H91" s="17"/>
      <c r="I91" s="19"/>
      <c r="J91" s="15">
        <f t="shared" si="3"/>
        <v>0</v>
      </c>
      <c r="K91" s="6"/>
      <c r="L91" s="7"/>
      <c r="M91" s="6">
        <f t="shared" si="1"/>
        <v>0</v>
      </c>
    </row>
    <row r="92" spans="1:13" ht="35.25" customHeight="1">
      <c r="B92" s="37" t="s">
        <v>108</v>
      </c>
      <c r="C92" s="48" t="s">
        <v>109</v>
      </c>
      <c r="D92" s="48" t="s">
        <v>109</v>
      </c>
      <c r="E92" s="7">
        <f>E93</f>
        <v>0</v>
      </c>
      <c r="F92" s="7"/>
      <c r="G92" s="13">
        <f t="shared" si="2"/>
        <v>0</v>
      </c>
      <c r="H92" s="6">
        <f>H93</f>
        <v>1791</v>
      </c>
      <c r="I92" s="6"/>
      <c r="J92" s="6">
        <f>H92+I92</f>
        <v>1791</v>
      </c>
      <c r="K92" s="6">
        <f>K93</f>
        <v>3612</v>
      </c>
      <c r="L92" s="6">
        <f>L93</f>
        <v>0</v>
      </c>
      <c r="M92" s="6">
        <f t="shared" si="1"/>
        <v>3612</v>
      </c>
    </row>
    <row r="93" spans="1:13" ht="24.75" customHeight="1">
      <c r="B93" s="59" t="s">
        <v>88</v>
      </c>
      <c r="C93" s="54">
        <v>9999</v>
      </c>
      <c r="D93" s="54">
        <v>9999</v>
      </c>
      <c r="E93" s="7"/>
      <c r="F93" s="7"/>
      <c r="G93" s="13">
        <f t="shared" si="2"/>
        <v>0</v>
      </c>
      <c r="H93" s="6">
        <v>1791</v>
      </c>
      <c r="I93" s="6"/>
      <c r="J93" s="6">
        <f>H93+I93</f>
        <v>1791</v>
      </c>
      <c r="K93" s="6">
        <v>3612</v>
      </c>
      <c r="L93" s="7"/>
      <c r="M93" s="6">
        <f t="shared" si="1"/>
        <v>3612</v>
      </c>
    </row>
  </sheetData>
  <mergeCells count="33">
    <mergeCell ref="B19:M19"/>
    <mergeCell ref="B2:K2"/>
    <mergeCell ref="B3:K3"/>
    <mergeCell ref="B4:K4"/>
    <mergeCell ref="B5:K5"/>
    <mergeCell ref="B6:K6"/>
    <mergeCell ref="B11:M11"/>
    <mergeCell ref="B12:M12"/>
    <mergeCell ref="B13:M13"/>
    <mergeCell ref="B14:M14"/>
    <mergeCell ref="B17:M17"/>
    <mergeCell ref="B18:M18"/>
    <mergeCell ref="B35:H35"/>
    <mergeCell ref="B20:M20"/>
    <mergeCell ref="B21:M21"/>
    <mergeCell ref="B22:M22"/>
    <mergeCell ref="B23:M23"/>
    <mergeCell ref="B25:K25"/>
    <mergeCell ref="B29:H29"/>
    <mergeCell ref="B30:H30"/>
    <mergeCell ref="B31:H31"/>
    <mergeCell ref="B32:H32"/>
    <mergeCell ref="B33:H33"/>
    <mergeCell ref="B34:H34"/>
    <mergeCell ref="B36:H36"/>
    <mergeCell ref="B37:H37"/>
    <mergeCell ref="B38:B41"/>
    <mergeCell ref="C38:C41"/>
    <mergeCell ref="D38:D41"/>
    <mergeCell ref="E38:M39"/>
    <mergeCell ref="E40:G40"/>
    <mergeCell ref="H40:J40"/>
    <mergeCell ref="K40:M40"/>
  </mergeCells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93"/>
  <sheetViews>
    <sheetView topLeftCell="A44" zoomScaleNormal="100" zoomScaleSheetLayoutView="100" workbookViewId="0">
      <selection activeCell="K45" sqref="K45"/>
    </sheetView>
  </sheetViews>
  <sheetFormatPr defaultRowHeight="12.75"/>
  <cols>
    <col min="1" max="1" width="1.28515625" customWidth="1"/>
    <col min="2" max="2" width="19.28515625" customWidth="1"/>
    <col min="3" max="3" width="5.28515625" customWidth="1"/>
    <col min="4" max="4" width="5.42578125" customWidth="1"/>
    <col min="5" max="5" width="8.28515625" customWidth="1"/>
    <col min="6" max="6" width="8" customWidth="1"/>
    <col min="7" max="7" width="7.85546875" customWidth="1"/>
    <col min="8" max="8" width="8.42578125" customWidth="1"/>
    <col min="9" max="9" width="6.85546875" customWidth="1"/>
    <col min="10" max="10" width="8.42578125" customWidth="1"/>
    <col min="11" max="11" width="8.7109375" customWidth="1"/>
    <col min="12" max="12" width="6" customWidth="1"/>
    <col min="13" max="13" width="8" customWidth="1"/>
  </cols>
  <sheetData>
    <row r="1" spans="2:13" hidden="1"/>
    <row r="2" spans="2:13" hidden="1"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2:13" hidden="1"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2:13" hidden="1"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2:13" hidden="1"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2:13" hidden="1"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2:13" hidden="1"/>
    <row r="8" spans="2:13" hidden="1"/>
    <row r="9" spans="2:13" hidden="1"/>
    <row r="11" spans="2:13">
      <c r="B11" s="95" t="s">
        <v>99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</row>
    <row r="12" spans="2:13">
      <c r="B12" s="94" t="s">
        <v>101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</row>
    <row r="13" spans="2:13">
      <c r="B13" s="94" t="s">
        <v>100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</row>
    <row r="14" spans="2:13" ht="11.25" customHeight="1">
      <c r="B14" s="91" t="s">
        <v>121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</row>
    <row r="15" spans="2:13" ht="1.5" hidden="1" customHeight="1"/>
    <row r="17" spans="1:13">
      <c r="A17" s="1"/>
      <c r="B17" s="95" t="s">
        <v>99</v>
      </c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</row>
    <row r="18" spans="1:13">
      <c r="A18" s="1"/>
      <c r="B18" s="94" t="s">
        <v>101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</row>
    <row r="19" spans="1:13">
      <c r="A19" s="1"/>
      <c r="B19" s="94" t="s">
        <v>100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</row>
    <row r="20" spans="1:13">
      <c r="A20" s="1"/>
      <c r="B20" s="91" t="s">
        <v>118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</row>
    <row r="21" spans="1:13">
      <c r="A21" s="1"/>
      <c r="B21" s="91" t="s">
        <v>113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</row>
    <row r="22" spans="1:13">
      <c r="A22" s="1"/>
      <c r="B22" s="91" t="s">
        <v>114</v>
      </c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</row>
    <row r="23" spans="1:13">
      <c r="A23" s="1"/>
      <c r="B23" s="91" t="s">
        <v>104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</row>
    <row r="24" spans="1:13">
      <c r="A24" s="1"/>
      <c r="B24" s="1"/>
      <c r="C24" s="73"/>
      <c r="D24" s="73"/>
      <c r="E24" s="73"/>
      <c r="F24" s="73"/>
      <c r="G24" s="73"/>
      <c r="H24" s="73"/>
    </row>
    <row r="25" spans="1:13" ht="42" customHeight="1">
      <c r="A25" s="1"/>
      <c r="B25" s="92" t="s">
        <v>105</v>
      </c>
      <c r="C25" s="92"/>
      <c r="D25" s="92"/>
      <c r="E25" s="92"/>
      <c r="F25" s="92"/>
      <c r="G25" s="92"/>
      <c r="H25" s="92"/>
      <c r="I25" s="92"/>
      <c r="J25" s="92"/>
      <c r="K25" s="92"/>
    </row>
    <row r="26" spans="1:13" hidden="1">
      <c r="A26" s="1"/>
      <c r="B26" s="72"/>
      <c r="C26" s="72"/>
      <c r="D26" s="72"/>
      <c r="E26" s="72"/>
      <c r="F26" s="72"/>
      <c r="G26" s="72"/>
      <c r="H26" s="72"/>
    </row>
    <row r="27" spans="1:13" hidden="1">
      <c r="A27" s="1"/>
      <c r="B27" s="3"/>
      <c r="C27" s="3"/>
      <c r="D27" s="3"/>
      <c r="E27" s="3"/>
      <c r="F27" s="3"/>
      <c r="G27" s="3"/>
      <c r="H27" s="3"/>
    </row>
    <row r="28" spans="1:13">
      <c r="A28" s="1"/>
      <c r="B28" s="3"/>
      <c r="C28" s="3"/>
      <c r="D28" s="3"/>
      <c r="E28" s="3"/>
      <c r="F28" s="3"/>
      <c r="G28" s="3"/>
      <c r="H28" s="3"/>
    </row>
    <row r="29" spans="1:13" hidden="1">
      <c r="A29" s="1"/>
      <c r="B29" s="93"/>
      <c r="C29" s="93"/>
      <c r="D29" s="93"/>
      <c r="E29" s="93"/>
      <c r="F29" s="93"/>
      <c r="G29" s="93"/>
      <c r="H29" s="93"/>
    </row>
    <row r="30" spans="1:13" hidden="1">
      <c r="A30" s="1"/>
      <c r="B30" s="89"/>
      <c r="C30" s="89"/>
      <c r="D30" s="89"/>
      <c r="E30" s="89"/>
      <c r="F30" s="89"/>
      <c r="G30" s="89"/>
      <c r="H30" s="89"/>
    </row>
    <row r="31" spans="1:13" hidden="1">
      <c r="A31" s="1"/>
      <c r="B31" s="90"/>
      <c r="C31" s="90"/>
      <c r="D31" s="90"/>
      <c r="E31" s="90"/>
      <c r="F31" s="90"/>
      <c r="G31" s="90"/>
      <c r="H31" s="90"/>
    </row>
    <row r="32" spans="1:13" hidden="1">
      <c r="A32" s="1"/>
      <c r="B32" s="90"/>
      <c r="C32" s="90"/>
      <c r="D32" s="90"/>
      <c r="E32" s="90"/>
      <c r="F32" s="90"/>
      <c r="G32" s="90"/>
      <c r="H32" s="90"/>
    </row>
    <row r="33" spans="1:13" hidden="1">
      <c r="A33" s="1"/>
      <c r="B33" s="90"/>
      <c r="C33" s="90"/>
      <c r="D33" s="90"/>
      <c r="E33" s="90"/>
      <c r="F33" s="90"/>
      <c r="G33" s="90"/>
      <c r="H33" s="90"/>
    </row>
    <row r="34" spans="1:13" hidden="1">
      <c r="A34" s="1"/>
      <c r="B34" s="90"/>
      <c r="C34" s="90"/>
      <c r="D34" s="90"/>
      <c r="E34" s="90"/>
      <c r="F34" s="90"/>
      <c r="G34" s="90"/>
      <c r="H34" s="90"/>
    </row>
    <row r="35" spans="1:13" hidden="1">
      <c r="A35" s="1"/>
      <c r="B35" s="90"/>
      <c r="C35" s="90"/>
      <c r="D35" s="90"/>
      <c r="E35" s="90"/>
      <c r="F35" s="90"/>
      <c r="G35" s="90"/>
      <c r="H35" s="90"/>
    </row>
    <row r="36" spans="1:13" hidden="1">
      <c r="A36" s="1"/>
      <c r="B36" s="78"/>
      <c r="C36" s="78"/>
      <c r="D36" s="78"/>
      <c r="E36" s="78"/>
      <c r="F36" s="78"/>
      <c r="G36" s="78"/>
      <c r="H36" s="78"/>
    </row>
    <row r="37" spans="1:13" hidden="1">
      <c r="A37" s="1"/>
      <c r="B37" s="79"/>
      <c r="C37" s="79"/>
      <c r="D37" s="79"/>
      <c r="E37" s="80"/>
      <c r="F37" s="80"/>
      <c r="G37" s="80"/>
      <c r="H37" s="80"/>
    </row>
    <row r="38" spans="1:13" ht="12.75" customHeight="1">
      <c r="A38" s="1"/>
      <c r="B38" s="81" t="s">
        <v>93</v>
      </c>
      <c r="C38" s="81" t="s">
        <v>0</v>
      </c>
      <c r="D38" s="82" t="s">
        <v>1</v>
      </c>
      <c r="E38" s="85" t="s">
        <v>107</v>
      </c>
      <c r="F38" s="86"/>
      <c r="G38" s="86"/>
      <c r="H38" s="86"/>
      <c r="I38" s="86"/>
      <c r="J38" s="86"/>
      <c r="K38" s="86"/>
      <c r="L38" s="86"/>
      <c r="M38" s="97"/>
    </row>
    <row r="39" spans="1:13" ht="3.75" customHeight="1">
      <c r="A39" s="1"/>
      <c r="B39" s="81"/>
      <c r="C39" s="81"/>
      <c r="D39" s="83"/>
      <c r="E39" s="87"/>
      <c r="F39" s="88"/>
      <c r="G39" s="88"/>
      <c r="H39" s="88"/>
      <c r="I39" s="88"/>
      <c r="J39" s="88"/>
      <c r="K39" s="88"/>
      <c r="L39" s="88"/>
      <c r="M39" s="98"/>
    </row>
    <row r="40" spans="1:13" ht="16.5" customHeight="1">
      <c r="A40" s="1"/>
      <c r="B40" s="81"/>
      <c r="C40" s="81"/>
      <c r="D40" s="83"/>
      <c r="E40" s="84" t="s">
        <v>87</v>
      </c>
      <c r="F40" s="84"/>
      <c r="G40" s="84"/>
      <c r="H40" s="84" t="s">
        <v>89</v>
      </c>
      <c r="I40" s="84"/>
      <c r="J40" s="84"/>
      <c r="K40" s="99" t="s">
        <v>106</v>
      </c>
      <c r="L40" s="100"/>
      <c r="M40" s="101"/>
    </row>
    <row r="41" spans="1:13" ht="41.25" customHeight="1">
      <c r="A41" s="1"/>
      <c r="B41" s="81"/>
      <c r="C41" s="81"/>
      <c r="D41" s="84"/>
      <c r="E41" s="9" t="s">
        <v>115</v>
      </c>
      <c r="F41" s="9" t="s">
        <v>90</v>
      </c>
      <c r="G41" s="9" t="s">
        <v>91</v>
      </c>
      <c r="H41" s="9" t="s">
        <v>115</v>
      </c>
      <c r="I41" s="9" t="s">
        <v>90</v>
      </c>
      <c r="J41" s="9" t="s">
        <v>91</v>
      </c>
      <c r="K41" s="9" t="s">
        <v>115</v>
      </c>
      <c r="L41" s="9" t="s">
        <v>90</v>
      </c>
      <c r="M41" s="9" t="s">
        <v>91</v>
      </c>
    </row>
    <row r="42" spans="1:13" ht="14.25" customHeight="1">
      <c r="A42" s="1"/>
      <c r="B42" s="12" t="s">
        <v>51</v>
      </c>
      <c r="C42" s="41"/>
      <c r="D42" s="41"/>
      <c r="E42" s="13">
        <f>E43+E52+E54+E56+E62+E67+E69+E75+E78+E83+E86+E92</f>
        <v>315959</v>
      </c>
      <c r="F42" s="13">
        <f>F43+F52+F54+F56+F62+F67+F69+F75+F78+F83+F86+F92</f>
        <v>9083.9</v>
      </c>
      <c r="G42" s="13">
        <f>G43+G52+G54+G56+G62+G67+G69+G75+G78+G83+G86+G92</f>
        <v>325042.89999999997</v>
      </c>
      <c r="H42" s="13">
        <f>H43+H52+H54+H56+H62+H67+H69+H75+H78+H83+H86+H92</f>
        <v>221472.99999999997</v>
      </c>
      <c r="I42" s="13">
        <f>I43+I52+I56+I62+I69+I75+I78+I83+I86+I92</f>
        <v>0</v>
      </c>
      <c r="J42" s="13">
        <f>J43+J52+J54+J56+J62+J67+J69+J75+J78+J83+J86+J92</f>
        <v>221422.99999999997</v>
      </c>
      <c r="K42" s="13">
        <f>K43+K52+K54+K56+K62+K67+K69+K75+K78+K83+K86+K92</f>
        <v>219208.6</v>
      </c>
      <c r="L42" s="13">
        <f>L43+L52+L54+L56+L62+L67+L69+L75+L78+L83+L86+L92</f>
        <v>0</v>
      </c>
      <c r="M42" s="6">
        <f>K42+L42</f>
        <v>219208.6</v>
      </c>
    </row>
    <row r="43" spans="1:13" ht="26.25" customHeight="1">
      <c r="A43" s="2"/>
      <c r="B43" s="14" t="s">
        <v>70</v>
      </c>
      <c r="C43" s="26" t="s">
        <v>25</v>
      </c>
      <c r="D43" s="42" t="s">
        <v>25</v>
      </c>
      <c r="E43" s="13">
        <f>E44+E45+E46+E47+E48+E50+E51</f>
        <v>32702.6</v>
      </c>
      <c r="F43" s="13">
        <f>F44+F45+F46+F47+F48+F50+F51</f>
        <v>3951.2</v>
      </c>
      <c r="G43" s="13">
        <f t="shared" ref="G43:L43" si="0">G44+G45+G46+G47+G48+G51+G50+G49</f>
        <v>36653.799999999996</v>
      </c>
      <c r="H43" s="13">
        <f t="shared" si="0"/>
        <v>19699.600000000002</v>
      </c>
      <c r="I43" s="13">
        <f t="shared" si="0"/>
        <v>0</v>
      </c>
      <c r="J43" s="13">
        <f t="shared" si="0"/>
        <v>19699.600000000002</v>
      </c>
      <c r="K43" s="13">
        <f t="shared" si="0"/>
        <v>18240.5</v>
      </c>
      <c r="L43" s="13">
        <f t="shared" si="0"/>
        <v>0</v>
      </c>
      <c r="M43" s="6">
        <f t="shared" ref="M43:M93" si="1">K43+L43</f>
        <v>18240.5</v>
      </c>
    </row>
    <row r="44" spans="1:13" ht="60">
      <c r="A44" s="2"/>
      <c r="B44" s="16" t="s">
        <v>15</v>
      </c>
      <c r="C44" s="43" t="s">
        <v>25</v>
      </c>
      <c r="D44" s="44" t="s">
        <v>26</v>
      </c>
      <c r="E44" s="17">
        <v>1510.4</v>
      </c>
      <c r="F44" s="18">
        <v>31.2</v>
      </c>
      <c r="G44" s="13">
        <f t="shared" ref="G44:G93" si="2">E44+F44</f>
        <v>1541.6000000000001</v>
      </c>
      <c r="H44" s="17">
        <v>1140</v>
      </c>
      <c r="I44" s="19"/>
      <c r="J44" s="15">
        <f t="shared" ref="J44:J91" si="3">H44+I44</f>
        <v>1140</v>
      </c>
      <c r="K44" s="22">
        <v>1140</v>
      </c>
      <c r="L44" s="7"/>
      <c r="M44" s="6">
        <f t="shared" si="1"/>
        <v>1140</v>
      </c>
    </row>
    <row r="45" spans="1:13" ht="96">
      <c r="A45" s="2"/>
      <c r="B45" s="16" t="s">
        <v>16</v>
      </c>
      <c r="C45" s="43" t="s">
        <v>25</v>
      </c>
      <c r="D45" s="44" t="s">
        <v>27</v>
      </c>
      <c r="E45" s="17">
        <v>250</v>
      </c>
      <c r="F45" s="18">
        <v>25</v>
      </c>
      <c r="G45" s="13">
        <f t="shared" si="2"/>
        <v>275</v>
      </c>
      <c r="H45" s="17">
        <v>200</v>
      </c>
      <c r="I45" s="19"/>
      <c r="J45" s="15">
        <f t="shared" si="3"/>
        <v>200</v>
      </c>
      <c r="K45" s="6">
        <v>250</v>
      </c>
      <c r="L45" s="7"/>
      <c r="M45" s="6">
        <f t="shared" si="1"/>
        <v>250</v>
      </c>
    </row>
    <row r="46" spans="1:13" ht="95.25" customHeight="1">
      <c r="A46" s="1"/>
      <c r="B46" s="16" t="s">
        <v>17</v>
      </c>
      <c r="C46" s="43" t="s">
        <v>25</v>
      </c>
      <c r="D46" s="43" t="s">
        <v>29</v>
      </c>
      <c r="E46" s="17">
        <v>13428</v>
      </c>
      <c r="F46" s="18">
        <f>2382.2-31.2</f>
        <v>2351</v>
      </c>
      <c r="G46" s="13">
        <f t="shared" si="2"/>
        <v>15779</v>
      </c>
      <c r="H46" s="17">
        <v>7765.7</v>
      </c>
      <c r="I46" s="19"/>
      <c r="J46" s="15">
        <f t="shared" si="3"/>
        <v>7765.7</v>
      </c>
      <c r="K46" s="6">
        <v>8700</v>
      </c>
      <c r="L46" s="7"/>
      <c r="M46" s="6">
        <f t="shared" si="1"/>
        <v>8700</v>
      </c>
    </row>
    <row r="47" spans="1:13">
      <c r="A47" s="1"/>
      <c r="B47" s="45" t="s">
        <v>80</v>
      </c>
      <c r="C47" s="20" t="s">
        <v>25</v>
      </c>
      <c r="D47" s="20" t="s">
        <v>81</v>
      </c>
      <c r="E47" s="17">
        <v>39.1</v>
      </c>
      <c r="F47" s="18"/>
      <c r="G47" s="13">
        <f t="shared" si="2"/>
        <v>39.1</v>
      </c>
      <c r="H47" s="17">
        <v>0.7</v>
      </c>
      <c r="I47" s="19"/>
      <c r="J47" s="15">
        <f t="shared" si="3"/>
        <v>0.7</v>
      </c>
      <c r="K47" s="6">
        <v>0.6</v>
      </c>
      <c r="L47" s="7"/>
      <c r="M47" s="6">
        <f t="shared" si="1"/>
        <v>0.6</v>
      </c>
    </row>
    <row r="48" spans="1:13" ht="84">
      <c r="A48" s="1"/>
      <c r="B48" s="16" t="s">
        <v>18</v>
      </c>
      <c r="C48" s="43" t="s">
        <v>25</v>
      </c>
      <c r="D48" s="43" t="s">
        <v>28</v>
      </c>
      <c r="E48" s="17">
        <v>4353.1000000000004</v>
      </c>
      <c r="F48" s="18">
        <v>208.2</v>
      </c>
      <c r="G48" s="13">
        <f t="shared" si="2"/>
        <v>4561.3</v>
      </c>
      <c r="H48" s="17">
        <v>3557</v>
      </c>
      <c r="I48" s="19"/>
      <c r="J48" s="15">
        <f t="shared" si="3"/>
        <v>3557</v>
      </c>
      <c r="K48" s="6">
        <v>2600</v>
      </c>
      <c r="L48" s="7"/>
      <c r="M48" s="6">
        <f t="shared" si="1"/>
        <v>2600</v>
      </c>
    </row>
    <row r="49" spans="1:13" ht="16.5" hidden="1" customHeight="1">
      <c r="A49" s="1"/>
      <c r="B49" s="16" t="s">
        <v>92</v>
      </c>
      <c r="C49" s="43" t="s">
        <v>25</v>
      </c>
      <c r="D49" s="43" t="s">
        <v>60</v>
      </c>
      <c r="E49" s="21"/>
      <c r="F49" s="21"/>
      <c r="G49" s="13">
        <f t="shared" si="2"/>
        <v>0</v>
      </c>
      <c r="H49" s="17"/>
      <c r="I49" s="19"/>
      <c r="J49" s="15">
        <f t="shared" si="3"/>
        <v>0</v>
      </c>
      <c r="K49" s="6"/>
      <c r="L49" s="7"/>
      <c r="M49" s="6">
        <f t="shared" si="1"/>
        <v>0</v>
      </c>
    </row>
    <row r="50" spans="1:13" s="39" customFormat="1">
      <c r="A50" s="1"/>
      <c r="B50" s="16" t="s">
        <v>2</v>
      </c>
      <c r="C50" s="43" t="s">
        <v>25</v>
      </c>
      <c r="D50" s="43" t="s">
        <v>30</v>
      </c>
      <c r="E50" s="18">
        <v>237.1</v>
      </c>
      <c r="F50" s="18"/>
      <c r="G50" s="17">
        <f t="shared" si="2"/>
        <v>237.1</v>
      </c>
      <c r="H50" s="17">
        <v>100</v>
      </c>
      <c r="I50" s="19"/>
      <c r="J50" s="38">
        <f t="shared" si="3"/>
        <v>100</v>
      </c>
      <c r="K50" s="6">
        <v>100</v>
      </c>
      <c r="L50" s="7"/>
      <c r="M50" s="6">
        <f t="shared" si="1"/>
        <v>100</v>
      </c>
    </row>
    <row r="51" spans="1:13" ht="36">
      <c r="A51" s="1"/>
      <c r="B51" s="16" t="s">
        <v>64</v>
      </c>
      <c r="C51" s="43" t="s">
        <v>25</v>
      </c>
      <c r="D51" s="43" t="s">
        <v>31</v>
      </c>
      <c r="E51" s="22">
        <v>12884.9</v>
      </c>
      <c r="F51" s="22">
        <v>1335.8</v>
      </c>
      <c r="G51" s="13">
        <f t="shared" si="2"/>
        <v>14220.699999999999</v>
      </c>
      <c r="H51" s="17">
        <v>6936.2</v>
      </c>
      <c r="I51" s="19">
        <v>0</v>
      </c>
      <c r="J51" s="15">
        <f t="shared" si="3"/>
        <v>6936.2</v>
      </c>
      <c r="K51" s="6">
        <v>5449.9</v>
      </c>
      <c r="L51" s="7">
        <v>0</v>
      </c>
      <c r="M51" s="6">
        <f t="shared" si="1"/>
        <v>5449.9</v>
      </c>
    </row>
    <row r="52" spans="1:13" s="11" customFormat="1" ht="22.5" customHeight="1">
      <c r="A52" s="10"/>
      <c r="B52" s="14" t="s">
        <v>71</v>
      </c>
      <c r="C52" s="26" t="s">
        <v>58</v>
      </c>
      <c r="D52" s="26" t="s">
        <v>58</v>
      </c>
      <c r="E52" s="13">
        <f t="shared" ref="E52:L52" si="4">E53</f>
        <v>927.7</v>
      </c>
      <c r="F52" s="23">
        <f t="shared" si="4"/>
        <v>0</v>
      </c>
      <c r="G52" s="23">
        <f t="shared" si="4"/>
        <v>927.7</v>
      </c>
      <c r="H52" s="23">
        <f t="shared" si="4"/>
        <v>904.7</v>
      </c>
      <c r="I52" s="23">
        <f t="shared" si="4"/>
        <v>0</v>
      </c>
      <c r="J52" s="23">
        <f t="shared" si="4"/>
        <v>904.7</v>
      </c>
      <c r="K52" s="13">
        <f t="shared" si="4"/>
        <v>936.1</v>
      </c>
      <c r="L52" s="13">
        <f t="shared" si="4"/>
        <v>0</v>
      </c>
      <c r="M52" s="6">
        <f t="shared" si="1"/>
        <v>936.1</v>
      </c>
    </row>
    <row r="53" spans="1:13" ht="24.75" customHeight="1">
      <c r="A53" s="1"/>
      <c r="B53" s="24" t="s">
        <v>24</v>
      </c>
      <c r="C53" s="43" t="s">
        <v>58</v>
      </c>
      <c r="D53" s="43" t="s">
        <v>59</v>
      </c>
      <c r="E53" s="22">
        <v>927.7</v>
      </c>
      <c r="F53" s="25"/>
      <c r="G53" s="13">
        <f t="shared" si="2"/>
        <v>927.7</v>
      </c>
      <c r="H53" s="17">
        <v>904.7</v>
      </c>
      <c r="I53" s="19"/>
      <c r="J53" s="15">
        <f t="shared" si="3"/>
        <v>904.7</v>
      </c>
      <c r="K53" s="6">
        <v>936.1</v>
      </c>
      <c r="L53" s="7"/>
      <c r="M53" s="6">
        <f t="shared" si="1"/>
        <v>936.1</v>
      </c>
    </row>
    <row r="54" spans="1:13" ht="48.75" customHeight="1">
      <c r="A54" s="1"/>
      <c r="B54" s="46" t="s">
        <v>66</v>
      </c>
      <c r="C54" s="26" t="s">
        <v>68</v>
      </c>
      <c r="D54" s="26" t="s">
        <v>68</v>
      </c>
      <c r="E54" s="13">
        <f t="shared" ref="E54:L54" si="5">E55</f>
        <v>2347.9</v>
      </c>
      <c r="F54" s="13">
        <f t="shared" si="5"/>
        <v>397</v>
      </c>
      <c r="G54" s="13">
        <f t="shared" si="5"/>
        <v>2744.9</v>
      </c>
      <c r="H54" s="13">
        <f t="shared" si="5"/>
        <v>2343</v>
      </c>
      <c r="I54" s="13" t="str">
        <f t="shared" si="5"/>
        <v xml:space="preserve"> </v>
      </c>
      <c r="J54" s="13">
        <f t="shared" si="5"/>
        <v>2293</v>
      </c>
      <c r="K54" s="13">
        <f t="shared" si="5"/>
        <v>1778</v>
      </c>
      <c r="L54" s="13">
        <f t="shared" si="5"/>
        <v>0</v>
      </c>
      <c r="M54" s="6">
        <f t="shared" si="1"/>
        <v>1778</v>
      </c>
    </row>
    <row r="55" spans="1:13" ht="37.5" customHeight="1">
      <c r="A55" s="1"/>
      <c r="B55" s="47" t="s">
        <v>67</v>
      </c>
      <c r="C55" s="43" t="s">
        <v>68</v>
      </c>
      <c r="D55" s="43" t="s">
        <v>69</v>
      </c>
      <c r="E55" s="22">
        <v>2347.9</v>
      </c>
      <c r="F55" s="22">
        <v>397</v>
      </c>
      <c r="G55" s="13">
        <f t="shared" si="2"/>
        <v>2744.9</v>
      </c>
      <c r="H55" s="17">
        <v>2343</v>
      </c>
      <c r="I55" s="19" t="s">
        <v>86</v>
      </c>
      <c r="J55" s="27">
        <v>2293</v>
      </c>
      <c r="K55" s="6">
        <v>1778</v>
      </c>
      <c r="L55" s="7"/>
      <c r="M55" s="6">
        <f t="shared" si="1"/>
        <v>1778</v>
      </c>
    </row>
    <row r="56" spans="1:13" ht="25.5" customHeight="1">
      <c r="A56" s="1"/>
      <c r="B56" s="14" t="s">
        <v>72</v>
      </c>
      <c r="C56" s="26" t="s">
        <v>32</v>
      </c>
      <c r="D56" s="42" t="s">
        <v>32</v>
      </c>
      <c r="E56" s="13">
        <f>E59+E60+E61+E57+E58</f>
        <v>56438.3</v>
      </c>
      <c r="F56" s="13">
        <f t="shared" ref="F56:G56" si="6">F59+F60+F61+F57+F58</f>
        <v>-106.2</v>
      </c>
      <c r="G56" s="13">
        <f t="shared" si="6"/>
        <v>56332.1</v>
      </c>
      <c r="H56" s="13">
        <f t="shared" ref="H56:L56" si="7">H59+H60+H61+H57</f>
        <v>21263</v>
      </c>
      <c r="I56" s="13">
        <f t="shared" si="7"/>
        <v>0</v>
      </c>
      <c r="J56" s="13">
        <f t="shared" si="7"/>
        <v>21263</v>
      </c>
      <c r="K56" s="13">
        <f t="shared" si="7"/>
        <v>19999.599999999999</v>
      </c>
      <c r="L56" s="13">
        <f t="shared" si="7"/>
        <v>0</v>
      </c>
      <c r="M56" s="6">
        <f t="shared" si="1"/>
        <v>19999.599999999999</v>
      </c>
    </row>
    <row r="57" spans="1:13" ht="24">
      <c r="A57" s="1"/>
      <c r="B57" s="24" t="s">
        <v>110</v>
      </c>
      <c r="C57" s="43" t="s">
        <v>32</v>
      </c>
      <c r="D57" s="44" t="s">
        <v>111</v>
      </c>
      <c r="E57" s="17">
        <v>0</v>
      </c>
      <c r="F57" s="17">
        <v>0</v>
      </c>
      <c r="G57" s="17">
        <f>E57+F57</f>
        <v>0</v>
      </c>
      <c r="H57" s="17"/>
      <c r="I57" s="17"/>
      <c r="J57" s="17">
        <f>H57+I57</f>
        <v>0</v>
      </c>
      <c r="K57" s="17"/>
      <c r="L57" s="7"/>
      <c r="M57" s="6">
        <f t="shared" si="1"/>
        <v>0</v>
      </c>
    </row>
    <row r="58" spans="1:13" ht="17.25" customHeight="1">
      <c r="A58" s="1"/>
      <c r="B58" s="48" t="s">
        <v>116</v>
      </c>
      <c r="C58" s="43" t="s">
        <v>32</v>
      </c>
      <c r="D58" s="44" t="s">
        <v>117</v>
      </c>
      <c r="E58" s="17">
        <v>480.7</v>
      </c>
      <c r="F58" s="17"/>
      <c r="G58" s="17">
        <f>E58+F58</f>
        <v>480.7</v>
      </c>
      <c r="H58" s="17"/>
      <c r="I58" s="17"/>
      <c r="J58" s="17" t="s">
        <v>86</v>
      </c>
      <c r="K58" s="17"/>
      <c r="L58" s="7"/>
      <c r="M58" s="6">
        <f t="shared" si="1"/>
        <v>0</v>
      </c>
    </row>
    <row r="59" spans="1:13">
      <c r="A59" s="1"/>
      <c r="B59" s="24" t="s">
        <v>12</v>
      </c>
      <c r="C59" s="43" t="s">
        <v>32</v>
      </c>
      <c r="D59" s="43" t="s">
        <v>33</v>
      </c>
      <c r="E59" s="22">
        <v>2352.3000000000002</v>
      </c>
      <c r="F59" s="22">
        <v>-106.2</v>
      </c>
      <c r="G59" s="13">
        <f t="shared" si="2"/>
        <v>2246.1000000000004</v>
      </c>
      <c r="H59" s="17">
        <v>2866.3</v>
      </c>
      <c r="I59" s="19"/>
      <c r="J59" s="15">
        <f t="shared" si="3"/>
        <v>2866.3</v>
      </c>
      <c r="K59" s="6">
        <v>1314.5</v>
      </c>
      <c r="L59" s="7"/>
      <c r="M59" s="6">
        <f t="shared" si="1"/>
        <v>1314.5</v>
      </c>
    </row>
    <row r="60" spans="1:13" ht="24">
      <c r="A60" s="1"/>
      <c r="B60" s="24" t="s">
        <v>21</v>
      </c>
      <c r="C60" s="43" t="s">
        <v>32</v>
      </c>
      <c r="D60" s="43" t="s">
        <v>34</v>
      </c>
      <c r="E60" s="18">
        <v>53505.3</v>
      </c>
      <c r="F60" s="18"/>
      <c r="G60" s="13">
        <f t="shared" si="2"/>
        <v>53505.3</v>
      </c>
      <c r="H60" s="17">
        <v>18296.7</v>
      </c>
      <c r="I60" s="28"/>
      <c r="J60" s="15">
        <f t="shared" si="3"/>
        <v>18296.7</v>
      </c>
      <c r="K60" s="6">
        <v>18585.099999999999</v>
      </c>
      <c r="L60" s="7"/>
      <c r="M60" s="6">
        <f t="shared" si="1"/>
        <v>18585.099999999999</v>
      </c>
    </row>
    <row r="61" spans="1:13" ht="36">
      <c r="A61" s="1"/>
      <c r="B61" s="24" t="s">
        <v>3</v>
      </c>
      <c r="C61" s="43" t="s">
        <v>32</v>
      </c>
      <c r="D61" s="43" t="s">
        <v>35</v>
      </c>
      <c r="E61" s="22">
        <v>100</v>
      </c>
      <c r="F61" s="22"/>
      <c r="G61" s="13">
        <f t="shared" si="2"/>
        <v>100</v>
      </c>
      <c r="H61" s="17">
        <v>100</v>
      </c>
      <c r="I61" s="19"/>
      <c r="J61" s="15">
        <f t="shared" si="3"/>
        <v>100</v>
      </c>
      <c r="K61" s="6">
        <v>100</v>
      </c>
      <c r="L61" s="7"/>
      <c r="M61" s="6">
        <f t="shared" si="1"/>
        <v>100</v>
      </c>
    </row>
    <row r="62" spans="1:13" ht="36">
      <c r="A62" s="1"/>
      <c r="B62" s="14" t="s">
        <v>82</v>
      </c>
      <c r="C62" s="26" t="s">
        <v>57</v>
      </c>
      <c r="D62" s="26" t="s">
        <v>57</v>
      </c>
      <c r="E62" s="29">
        <f>E64+E65+E66</f>
        <v>7790.7</v>
      </c>
      <c r="F62" s="29">
        <f>F64+F65+F66</f>
        <v>0</v>
      </c>
      <c r="G62" s="29">
        <f t="shared" ref="G62:L62" si="8">G64+G65+G66</f>
        <v>7790.7</v>
      </c>
      <c r="H62" s="29">
        <f t="shared" si="8"/>
        <v>600</v>
      </c>
      <c r="I62" s="29">
        <f t="shared" si="8"/>
        <v>0</v>
      </c>
      <c r="J62" s="29">
        <f t="shared" si="8"/>
        <v>600</v>
      </c>
      <c r="K62" s="29">
        <f t="shared" si="8"/>
        <v>655</v>
      </c>
      <c r="L62" s="29">
        <f t="shared" si="8"/>
        <v>0</v>
      </c>
      <c r="M62" s="6">
        <f t="shared" si="1"/>
        <v>655</v>
      </c>
    </row>
    <row r="63" spans="1:13" hidden="1">
      <c r="A63" s="1"/>
      <c r="B63" s="24" t="s">
        <v>8</v>
      </c>
      <c r="C63" s="43" t="s">
        <v>57</v>
      </c>
      <c r="D63" s="43" t="s">
        <v>52</v>
      </c>
      <c r="E63" s="22"/>
      <c r="F63" s="22"/>
      <c r="G63" s="13">
        <f t="shared" si="2"/>
        <v>0</v>
      </c>
      <c r="H63" s="13" t="e">
        <f>E63/#REF!*100</f>
        <v>#REF!</v>
      </c>
      <c r="I63" s="19"/>
      <c r="J63" s="15" t="e">
        <f t="shared" si="3"/>
        <v>#REF!</v>
      </c>
      <c r="K63" s="6"/>
      <c r="L63" s="7"/>
      <c r="M63" s="6">
        <f t="shared" si="1"/>
        <v>0</v>
      </c>
    </row>
    <row r="64" spans="1:13">
      <c r="A64" s="1"/>
      <c r="B64" s="24" t="s">
        <v>63</v>
      </c>
      <c r="C64" s="43" t="s">
        <v>57</v>
      </c>
      <c r="D64" s="43" t="s">
        <v>52</v>
      </c>
      <c r="E64" s="22">
        <v>200</v>
      </c>
      <c r="F64" s="22"/>
      <c r="G64" s="13">
        <f t="shared" si="2"/>
        <v>200</v>
      </c>
      <c r="H64" s="17">
        <v>200</v>
      </c>
      <c r="I64" s="19"/>
      <c r="J64" s="15">
        <f t="shared" si="3"/>
        <v>200</v>
      </c>
      <c r="K64" s="6">
        <v>200</v>
      </c>
      <c r="L64" s="7"/>
      <c r="M64" s="6">
        <f t="shared" si="1"/>
        <v>200</v>
      </c>
    </row>
    <row r="65" spans="1:13" ht="15" customHeight="1">
      <c r="A65" s="1"/>
      <c r="B65" s="24" t="s">
        <v>9</v>
      </c>
      <c r="C65" s="43" t="s">
        <v>57</v>
      </c>
      <c r="D65" s="43" t="s">
        <v>53</v>
      </c>
      <c r="E65" s="22">
        <v>100</v>
      </c>
      <c r="F65" s="22">
        <v>0</v>
      </c>
      <c r="G65" s="13">
        <f t="shared" si="2"/>
        <v>100</v>
      </c>
      <c r="H65" s="17">
        <v>50</v>
      </c>
      <c r="I65" s="19"/>
      <c r="J65" s="15">
        <f t="shared" si="3"/>
        <v>50</v>
      </c>
      <c r="K65" s="6">
        <v>55</v>
      </c>
      <c r="L65" s="7"/>
      <c r="M65" s="6">
        <f t="shared" si="1"/>
        <v>55</v>
      </c>
    </row>
    <row r="66" spans="1:13">
      <c r="A66" s="1"/>
      <c r="B66" s="24" t="s">
        <v>61</v>
      </c>
      <c r="C66" s="43" t="s">
        <v>57</v>
      </c>
      <c r="D66" s="43" t="s">
        <v>62</v>
      </c>
      <c r="E66" s="22">
        <v>7490.7</v>
      </c>
      <c r="F66" s="22"/>
      <c r="G66" s="13">
        <f t="shared" si="2"/>
        <v>7490.7</v>
      </c>
      <c r="H66" s="17">
        <v>350</v>
      </c>
      <c r="I66" s="19"/>
      <c r="J66" s="15">
        <f t="shared" si="3"/>
        <v>350</v>
      </c>
      <c r="K66" s="6">
        <v>400</v>
      </c>
      <c r="L66" s="7"/>
      <c r="M66" s="6">
        <f t="shared" si="1"/>
        <v>400</v>
      </c>
    </row>
    <row r="67" spans="1:13" s="8" customFormat="1" ht="13.5" hidden="1" customHeight="1">
      <c r="A67" s="2"/>
      <c r="B67" s="14" t="s">
        <v>97</v>
      </c>
      <c r="C67" s="26" t="s">
        <v>94</v>
      </c>
      <c r="D67" s="26" t="s">
        <v>94</v>
      </c>
      <c r="E67" s="29">
        <f t="shared" ref="E67:K67" si="9">E68</f>
        <v>0</v>
      </c>
      <c r="F67" s="29">
        <f t="shared" si="9"/>
        <v>0</v>
      </c>
      <c r="G67" s="29">
        <f t="shared" si="9"/>
        <v>0</v>
      </c>
      <c r="H67" s="29">
        <f t="shared" si="9"/>
        <v>0</v>
      </c>
      <c r="I67" s="29">
        <f t="shared" si="9"/>
        <v>0</v>
      </c>
      <c r="J67" s="29">
        <f t="shared" si="9"/>
        <v>0</v>
      </c>
      <c r="K67" s="29">
        <f t="shared" si="9"/>
        <v>0</v>
      </c>
      <c r="L67" s="58"/>
      <c r="M67" s="6">
        <f t="shared" si="1"/>
        <v>0</v>
      </c>
    </row>
    <row r="68" spans="1:13" ht="24.75" hidden="1" customHeight="1">
      <c r="A68" s="1"/>
      <c r="B68" s="24" t="s">
        <v>96</v>
      </c>
      <c r="C68" s="43" t="s">
        <v>94</v>
      </c>
      <c r="D68" s="43" t="s">
        <v>95</v>
      </c>
      <c r="E68" s="22"/>
      <c r="F68" s="22"/>
      <c r="G68" s="13"/>
      <c r="H68" s="17"/>
      <c r="I68" s="19"/>
      <c r="J68" s="15"/>
      <c r="K68" s="6"/>
      <c r="L68" s="7"/>
      <c r="M68" s="6">
        <f t="shared" si="1"/>
        <v>0</v>
      </c>
    </row>
    <row r="69" spans="1:13">
      <c r="A69" s="1"/>
      <c r="B69" s="14" t="s">
        <v>73</v>
      </c>
      <c r="C69" s="26" t="s">
        <v>49</v>
      </c>
      <c r="D69" s="26" t="s">
        <v>49</v>
      </c>
      <c r="E69" s="29">
        <f t="shared" ref="E69:L69" si="10">E70+E71+E73+E74+E72</f>
        <v>182355.3</v>
      </c>
      <c r="F69" s="29">
        <f t="shared" si="10"/>
        <v>4206.8999999999996</v>
      </c>
      <c r="G69" s="29">
        <f t="shared" si="10"/>
        <v>186562.19999999998</v>
      </c>
      <c r="H69" s="29">
        <f t="shared" si="10"/>
        <v>147862.79999999999</v>
      </c>
      <c r="I69" s="29">
        <f t="shared" si="10"/>
        <v>0</v>
      </c>
      <c r="J69" s="29">
        <f t="shared" si="10"/>
        <v>147862.79999999999</v>
      </c>
      <c r="K69" s="29">
        <f t="shared" si="10"/>
        <v>146219.5</v>
      </c>
      <c r="L69" s="29">
        <f t="shared" si="10"/>
        <v>0</v>
      </c>
      <c r="M69" s="6">
        <f t="shared" si="1"/>
        <v>146219.5</v>
      </c>
    </row>
    <row r="70" spans="1:13" ht="15.75" customHeight="1">
      <c r="A70" s="1"/>
      <c r="B70" s="24" t="s">
        <v>4</v>
      </c>
      <c r="C70" s="43" t="s">
        <v>49</v>
      </c>
      <c r="D70" s="43" t="s">
        <v>36</v>
      </c>
      <c r="E70" s="22">
        <v>15238.9</v>
      </c>
      <c r="F70" s="22">
        <v>-361.3</v>
      </c>
      <c r="G70" s="13">
        <f t="shared" si="2"/>
        <v>14877.6</v>
      </c>
      <c r="H70" s="17">
        <v>11932.9</v>
      </c>
      <c r="I70" s="19"/>
      <c r="J70" s="15">
        <f t="shared" si="3"/>
        <v>11932.9</v>
      </c>
      <c r="K70" s="6">
        <v>11132.9</v>
      </c>
      <c r="L70" s="7"/>
      <c r="M70" s="6">
        <f t="shared" si="1"/>
        <v>11132.9</v>
      </c>
    </row>
    <row r="71" spans="1:13">
      <c r="A71" s="1"/>
      <c r="B71" s="24" t="s">
        <v>5</v>
      </c>
      <c r="C71" s="43" t="s">
        <v>49</v>
      </c>
      <c r="D71" s="43" t="s">
        <v>37</v>
      </c>
      <c r="E71" s="30">
        <v>150258.5</v>
      </c>
      <c r="F71" s="30">
        <v>2242.8000000000002</v>
      </c>
      <c r="G71" s="13">
        <f t="shared" si="2"/>
        <v>152501.29999999999</v>
      </c>
      <c r="H71" s="17">
        <v>122968.9</v>
      </c>
      <c r="I71" s="22"/>
      <c r="J71" s="15">
        <f t="shared" si="3"/>
        <v>122968.9</v>
      </c>
      <c r="K71" s="6">
        <v>122505</v>
      </c>
      <c r="L71" s="7"/>
      <c r="M71" s="6">
        <f t="shared" si="1"/>
        <v>122505</v>
      </c>
    </row>
    <row r="72" spans="1:13" ht="24">
      <c r="A72" s="1"/>
      <c r="B72" s="24" t="s">
        <v>83</v>
      </c>
      <c r="C72" s="43" t="s">
        <v>49</v>
      </c>
      <c r="D72" s="43" t="s">
        <v>84</v>
      </c>
      <c r="E72" s="30">
        <v>10513</v>
      </c>
      <c r="F72" s="30">
        <v>1963.1</v>
      </c>
      <c r="G72" s="13">
        <f t="shared" si="2"/>
        <v>12476.1</v>
      </c>
      <c r="H72" s="17">
        <v>8137.6</v>
      </c>
      <c r="I72" s="19"/>
      <c r="J72" s="15">
        <f t="shared" si="3"/>
        <v>8137.6</v>
      </c>
      <c r="K72" s="6">
        <v>7952.2</v>
      </c>
      <c r="L72" s="7"/>
      <c r="M72" s="6">
        <f t="shared" si="1"/>
        <v>7952.2</v>
      </c>
    </row>
    <row r="73" spans="1:13" ht="24">
      <c r="A73" s="1"/>
      <c r="B73" s="24" t="s">
        <v>6</v>
      </c>
      <c r="C73" s="43" t="s">
        <v>49</v>
      </c>
      <c r="D73" s="43" t="s">
        <v>38</v>
      </c>
      <c r="E73" s="18">
        <v>875.8</v>
      </c>
      <c r="F73" s="18"/>
      <c r="G73" s="13">
        <f t="shared" si="2"/>
        <v>875.8</v>
      </c>
      <c r="H73" s="17">
        <v>1003.8</v>
      </c>
      <c r="I73" s="19"/>
      <c r="J73" s="15">
        <f t="shared" si="3"/>
        <v>1003.8</v>
      </c>
      <c r="K73" s="6">
        <v>909.8</v>
      </c>
      <c r="L73" s="7"/>
      <c r="M73" s="6">
        <f t="shared" si="1"/>
        <v>909.8</v>
      </c>
    </row>
    <row r="74" spans="1:13" ht="24">
      <c r="A74" s="1"/>
      <c r="B74" s="24" t="s">
        <v>10</v>
      </c>
      <c r="C74" s="43" t="s">
        <v>49</v>
      </c>
      <c r="D74" s="43" t="s">
        <v>39</v>
      </c>
      <c r="E74" s="18">
        <v>5469.1</v>
      </c>
      <c r="F74" s="18">
        <v>362.3</v>
      </c>
      <c r="G74" s="13">
        <f t="shared" si="2"/>
        <v>5831.4000000000005</v>
      </c>
      <c r="H74" s="17">
        <v>3819.6</v>
      </c>
      <c r="I74" s="19"/>
      <c r="J74" s="15">
        <f t="shared" si="3"/>
        <v>3819.6</v>
      </c>
      <c r="K74" s="6">
        <v>3719.6</v>
      </c>
      <c r="L74" s="7"/>
      <c r="M74" s="6">
        <f t="shared" si="1"/>
        <v>3719.6</v>
      </c>
    </row>
    <row r="75" spans="1:13" ht="22.5" customHeight="1">
      <c r="A75" s="1"/>
      <c r="B75" s="14" t="s">
        <v>74</v>
      </c>
      <c r="C75" s="26" t="s">
        <v>40</v>
      </c>
      <c r="D75" s="26" t="s">
        <v>40</v>
      </c>
      <c r="E75" s="13">
        <f t="shared" ref="E75:L75" si="11">E76+E77</f>
        <v>8396.5</v>
      </c>
      <c r="F75" s="13">
        <f t="shared" si="11"/>
        <v>490</v>
      </c>
      <c r="G75" s="13">
        <f t="shared" si="11"/>
        <v>8886.5</v>
      </c>
      <c r="H75" s="13">
        <f t="shared" si="11"/>
        <v>6684.8</v>
      </c>
      <c r="I75" s="13">
        <f t="shared" si="11"/>
        <v>0</v>
      </c>
      <c r="J75" s="13">
        <f t="shared" si="11"/>
        <v>6684.8</v>
      </c>
      <c r="K75" s="13">
        <f t="shared" si="11"/>
        <v>6992.3</v>
      </c>
      <c r="L75" s="13">
        <f t="shared" si="11"/>
        <v>0</v>
      </c>
      <c r="M75" s="6">
        <f t="shared" si="1"/>
        <v>6992.3</v>
      </c>
    </row>
    <row r="76" spans="1:13">
      <c r="A76" s="1"/>
      <c r="B76" s="24" t="s">
        <v>7</v>
      </c>
      <c r="C76" s="43" t="s">
        <v>40</v>
      </c>
      <c r="D76" s="43" t="s">
        <v>41</v>
      </c>
      <c r="E76" s="22">
        <v>7077.3</v>
      </c>
      <c r="F76" s="22">
        <v>376</v>
      </c>
      <c r="G76" s="13">
        <f t="shared" si="2"/>
        <v>7453.3</v>
      </c>
      <c r="H76" s="17">
        <v>5964.8</v>
      </c>
      <c r="I76" s="19"/>
      <c r="J76" s="15">
        <f t="shared" si="3"/>
        <v>5964.8</v>
      </c>
      <c r="K76" s="6">
        <v>6392.3</v>
      </c>
      <c r="L76" s="7"/>
      <c r="M76" s="6">
        <f t="shared" si="1"/>
        <v>6392.3</v>
      </c>
    </row>
    <row r="77" spans="1:13" ht="33.75" customHeight="1">
      <c r="A77" s="1"/>
      <c r="B77" s="24" t="s">
        <v>23</v>
      </c>
      <c r="C77" s="43" t="s">
        <v>40</v>
      </c>
      <c r="D77" s="43" t="s">
        <v>42</v>
      </c>
      <c r="E77" s="22">
        <v>1319.2</v>
      </c>
      <c r="F77" s="22">
        <v>114</v>
      </c>
      <c r="G77" s="13">
        <f t="shared" si="2"/>
        <v>1433.2</v>
      </c>
      <c r="H77" s="17">
        <v>720</v>
      </c>
      <c r="I77" s="19"/>
      <c r="J77" s="15">
        <f t="shared" si="3"/>
        <v>720</v>
      </c>
      <c r="K77" s="6">
        <v>600</v>
      </c>
      <c r="L77" s="7"/>
      <c r="M77" s="6">
        <f t="shared" si="1"/>
        <v>600</v>
      </c>
    </row>
    <row r="78" spans="1:13" ht="23.25" customHeight="1">
      <c r="A78" s="1"/>
      <c r="B78" s="14" t="s">
        <v>75</v>
      </c>
      <c r="C78" s="26" t="s">
        <v>43</v>
      </c>
      <c r="D78" s="26" t="s">
        <v>43</v>
      </c>
      <c r="E78" s="29">
        <f>E79+E80+E81+E82</f>
        <v>20346.899999999998</v>
      </c>
      <c r="F78" s="29">
        <f t="shared" ref="F78:L78" si="12">F79+F80+F81+F82</f>
        <v>145</v>
      </c>
      <c r="G78" s="29">
        <f t="shared" si="12"/>
        <v>20491.899999999998</v>
      </c>
      <c r="H78" s="29">
        <f t="shared" si="12"/>
        <v>17061</v>
      </c>
      <c r="I78" s="29">
        <f t="shared" si="12"/>
        <v>0</v>
      </c>
      <c r="J78" s="29">
        <f t="shared" si="12"/>
        <v>17061</v>
      </c>
      <c r="K78" s="29">
        <f t="shared" si="12"/>
        <v>17512.5</v>
      </c>
      <c r="L78" s="29">
        <f t="shared" si="12"/>
        <v>0</v>
      </c>
      <c r="M78" s="6">
        <f t="shared" si="1"/>
        <v>17512.5</v>
      </c>
    </row>
    <row r="79" spans="1:13">
      <c r="A79" s="1"/>
      <c r="B79" s="24" t="s">
        <v>11</v>
      </c>
      <c r="C79" s="43" t="s">
        <v>43</v>
      </c>
      <c r="D79" s="43" t="s">
        <v>44</v>
      </c>
      <c r="E79" s="22">
        <v>1100.4000000000001</v>
      </c>
      <c r="F79" s="22">
        <v>-8</v>
      </c>
      <c r="G79" s="13">
        <f t="shared" si="2"/>
        <v>1092.4000000000001</v>
      </c>
      <c r="H79" s="17">
        <v>794.5</v>
      </c>
      <c r="I79" s="40"/>
      <c r="J79" s="15">
        <f t="shared" si="3"/>
        <v>794.5</v>
      </c>
      <c r="K79" s="6">
        <v>574.5</v>
      </c>
      <c r="L79" s="7"/>
      <c r="M79" s="6">
        <f t="shared" si="1"/>
        <v>574.5</v>
      </c>
    </row>
    <row r="80" spans="1:13" ht="12" customHeight="1">
      <c r="A80" s="1"/>
      <c r="B80" s="24" t="s">
        <v>13</v>
      </c>
      <c r="C80" s="43" t="s">
        <v>43</v>
      </c>
      <c r="D80" s="43" t="s">
        <v>54</v>
      </c>
      <c r="E80" s="22">
        <v>1282.9000000000001</v>
      </c>
      <c r="F80" s="22"/>
      <c r="G80" s="13">
        <f t="shared" si="2"/>
        <v>1282.9000000000001</v>
      </c>
      <c r="H80" s="17"/>
      <c r="I80" s="40"/>
      <c r="J80" s="15">
        <f t="shared" si="3"/>
        <v>0</v>
      </c>
      <c r="K80" s="6">
        <v>710</v>
      </c>
      <c r="L80" s="6"/>
      <c r="M80" s="6">
        <f t="shared" si="1"/>
        <v>710</v>
      </c>
    </row>
    <row r="81" spans="1:13">
      <c r="A81" s="1"/>
      <c r="B81" s="24" t="s">
        <v>19</v>
      </c>
      <c r="C81" s="43" t="s">
        <v>43</v>
      </c>
      <c r="D81" s="43" t="s">
        <v>45</v>
      </c>
      <c r="E81" s="22">
        <v>17025.099999999999</v>
      </c>
      <c r="F81" s="22"/>
      <c r="G81" s="13">
        <f t="shared" si="2"/>
        <v>17025.099999999999</v>
      </c>
      <c r="H81" s="17">
        <v>15374.6</v>
      </c>
      <c r="I81" s="19"/>
      <c r="J81" s="15">
        <f t="shared" si="3"/>
        <v>15374.6</v>
      </c>
      <c r="K81" s="6">
        <v>15336.1</v>
      </c>
      <c r="L81" s="7"/>
      <c r="M81" s="6">
        <f t="shared" si="1"/>
        <v>15336.1</v>
      </c>
    </row>
    <row r="82" spans="1:13" ht="36">
      <c r="A82" s="1"/>
      <c r="B82" s="24" t="s">
        <v>14</v>
      </c>
      <c r="C82" s="43" t="s">
        <v>43</v>
      </c>
      <c r="D82" s="43" t="s">
        <v>46</v>
      </c>
      <c r="E82" s="25">
        <v>938.5</v>
      </c>
      <c r="F82" s="22">
        <v>153</v>
      </c>
      <c r="G82" s="13">
        <f t="shared" si="2"/>
        <v>1091.5</v>
      </c>
      <c r="H82" s="17">
        <v>891.9</v>
      </c>
      <c r="I82" s="19">
        <v>0</v>
      </c>
      <c r="J82" s="15">
        <f t="shared" si="3"/>
        <v>891.9</v>
      </c>
      <c r="K82" s="6">
        <v>891.9</v>
      </c>
      <c r="L82" s="7">
        <v>0</v>
      </c>
      <c r="M82" s="6">
        <f t="shared" si="1"/>
        <v>891.9</v>
      </c>
    </row>
    <row r="83" spans="1:13" ht="30" customHeight="1">
      <c r="A83" s="1"/>
      <c r="B83" s="14" t="s">
        <v>76</v>
      </c>
      <c r="C83" s="26" t="s">
        <v>50</v>
      </c>
      <c r="D83" s="26" t="s">
        <v>47</v>
      </c>
      <c r="E83" s="29">
        <f t="shared" ref="E83:L83" si="13">E84+E85</f>
        <v>100</v>
      </c>
      <c r="F83" s="29">
        <f t="shared" si="13"/>
        <v>0</v>
      </c>
      <c r="G83" s="29">
        <f t="shared" si="13"/>
        <v>100</v>
      </c>
      <c r="H83" s="29">
        <f t="shared" si="13"/>
        <v>0</v>
      </c>
      <c r="I83" s="29">
        <f t="shared" si="13"/>
        <v>0</v>
      </c>
      <c r="J83" s="29">
        <f t="shared" si="13"/>
        <v>0</v>
      </c>
      <c r="K83" s="29">
        <f t="shared" si="13"/>
        <v>0</v>
      </c>
      <c r="L83" s="29">
        <f t="shared" si="13"/>
        <v>0</v>
      </c>
      <c r="M83" s="6">
        <f t="shared" si="1"/>
        <v>0</v>
      </c>
    </row>
    <row r="84" spans="1:13">
      <c r="A84" s="1"/>
      <c r="B84" s="24" t="s">
        <v>22</v>
      </c>
      <c r="C84" s="43" t="s">
        <v>50</v>
      </c>
      <c r="D84" s="43" t="s">
        <v>47</v>
      </c>
      <c r="E84" s="22">
        <v>100</v>
      </c>
      <c r="F84" s="22"/>
      <c r="G84" s="13">
        <f t="shared" si="2"/>
        <v>100</v>
      </c>
      <c r="H84" s="17"/>
      <c r="I84" s="19"/>
      <c r="J84" s="15">
        <f t="shared" si="3"/>
        <v>0</v>
      </c>
      <c r="K84" s="6"/>
      <c r="L84" s="7"/>
      <c r="M84" s="6">
        <f t="shared" si="1"/>
        <v>0</v>
      </c>
    </row>
    <row r="85" spans="1:13" hidden="1">
      <c r="B85" s="31" t="s">
        <v>85</v>
      </c>
      <c r="C85" s="32">
        <v>1100</v>
      </c>
      <c r="D85" s="32">
        <v>1102</v>
      </c>
      <c r="E85" s="33"/>
      <c r="F85" s="33"/>
      <c r="G85" s="13">
        <f t="shared" si="2"/>
        <v>0</v>
      </c>
      <c r="H85" s="13"/>
      <c r="I85" s="19"/>
      <c r="J85" s="15">
        <f t="shared" si="3"/>
        <v>0</v>
      </c>
      <c r="K85" s="6"/>
      <c r="L85" s="7"/>
      <c r="M85" s="6">
        <f t="shared" si="1"/>
        <v>0</v>
      </c>
    </row>
    <row r="86" spans="1:13" ht="50.25" customHeight="1">
      <c r="B86" s="14" t="s">
        <v>77</v>
      </c>
      <c r="C86" s="26" t="s">
        <v>48</v>
      </c>
      <c r="D86" s="26" t="s">
        <v>48</v>
      </c>
      <c r="E86" s="15">
        <f>E87+E88+E91</f>
        <v>4553.1000000000004</v>
      </c>
      <c r="F86" s="15">
        <f t="shared" ref="F86:L86" si="14">F87+F88+F91</f>
        <v>0</v>
      </c>
      <c r="G86" s="15">
        <f t="shared" si="14"/>
        <v>4553.1000000000004</v>
      </c>
      <c r="H86" s="15">
        <f t="shared" si="14"/>
        <v>3263.1</v>
      </c>
      <c r="I86" s="15">
        <f t="shared" si="14"/>
        <v>0</v>
      </c>
      <c r="J86" s="15">
        <f t="shared" si="14"/>
        <v>3263.1</v>
      </c>
      <c r="K86" s="13">
        <f t="shared" si="14"/>
        <v>3263.1</v>
      </c>
      <c r="L86" s="13">
        <f t="shared" si="14"/>
        <v>0</v>
      </c>
      <c r="M86" s="6">
        <f t="shared" si="1"/>
        <v>3263.1</v>
      </c>
    </row>
    <row r="87" spans="1:13" ht="36" customHeight="1">
      <c r="B87" s="24" t="s">
        <v>65</v>
      </c>
      <c r="C87" s="43" t="s">
        <v>48</v>
      </c>
      <c r="D87" s="43" t="s">
        <v>55</v>
      </c>
      <c r="E87" s="21">
        <v>3263.1</v>
      </c>
      <c r="F87" s="21"/>
      <c r="G87" s="13">
        <f t="shared" si="2"/>
        <v>3263.1</v>
      </c>
      <c r="H87" s="17">
        <v>3263.1</v>
      </c>
      <c r="I87" s="19"/>
      <c r="J87" s="15">
        <f t="shared" si="3"/>
        <v>3263.1</v>
      </c>
      <c r="K87" s="6">
        <v>3263.1</v>
      </c>
      <c r="L87" s="7"/>
      <c r="M87" s="6">
        <f t="shared" si="1"/>
        <v>3263.1</v>
      </c>
    </row>
    <row r="88" spans="1:13" hidden="1">
      <c r="B88" s="24" t="s">
        <v>20</v>
      </c>
      <c r="C88" s="43" t="s">
        <v>48</v>
      </c>
      <c r="D88" s="43" t="s">
        <v>56</v>
      </c>
      <c r="E88" s="22"/>
      <c r="F88" s="22"/>
      <c r="G88" s="13">
        <f t="shared" si="2"/>
        <v>0</v>
      </c>
      <c r="H88" s="17"/>
      <c r="I88" s="19"/>
      <c r="J88" s="15">
        <f t="shared" si="3"/>
        <v>0</v>
      </c>
      <c r="K88" s="6"/>
      <c r="L88" s="7"/>
      <c r="M88" s="6">
        <f t="shared" si="1"/>
        <v>0</v>
      </c>
    </row>
    <row r="89" spans="1:13" s="2" customFormat="1" ht="50.25" hidden="1" customHeight="1">
      <c r="B89" s="45" t="s">
        <v>78</v>
      </c>
      <c r="C89" s="32">
        <v>1400</v>
      </c>
      <c r="D89" s="32">
        <v>1403</v>
      </c>
      <c r="E89" s="34"/>
      <c r="F89" s="34"/>
      <c r="G89" s="13">
        <f t="shared" si="2"/>
        <v>0</v>
      </c>
      <c r="H89" s="34"/>
      <c r="I89" s="34">
        <f t="shared" ref="I89:K89" si="15">I91</f>
        <v>0</v>
      </c>
      <c r="J89" s="34">
        <f t="shared" si="15"/>
        <v>0</v>
      </c>
      <c r="K89" s="49">
        <f t="shared" si="15"/>
        <v>0</v>
      </c>
      <c r="L89" s="58"/>
      <c r="M89" s="6">
        <f t="shared" si="1"/>
        <v>0</v>
      </c>
    </row>
    <row r="90" spans="1:13" hidden="1">
      <c r="B90" s="35"/>
      <c r="C90" s="35"/>
      <c r="D90" s="35"/>
      <c r="E90" s="35"/>
      <c r="F90" s="35"/>
      <c r="G90" s="13">
        <f t="shared" si="2"/>
        <v>0</v>
      </c>
      <c r="H90" s="17"/>
      <c r="I90" s="19"/>
      <c r="J90" s="15">
        <f t="shared" si="3"/>
        <v>0</v>
      </c>
      <c r="K90" s="6"/>
      <c r="L90" s="7"/>
      <c r="M90" s="6">
        <f t="shared" si="1"/>
        <v>0</v>
      </c>
    </row>
    <row r="91" spans="1:13" ht="36.75" customHeight="1">
      <c r="B91" s="36" t="s">
        <v>79</v>
      </c>
      <c r="C91" s="32">
        <v>1400</v>
      </c>
      <c r="D91" s="32">
        <v>1403</v>
      </c>
      <c r="E91" s="28">
        <v>1290</v>
      </c>
      <c r="F91" s="28"/>
      <c r="G91" s="13">
        <f t="shared" si="2"/>
        <v>1290</v>
      </c>
      <c r="H91" s="17"/>
      <c r="I91" s="19"/>
      <c r="J91" s="15">
        <f t="shared" si="3"/>
        <v>0</v>
      </c>
      <c r="K91" s="6"/>
      <c r="L91" s="7"/>
      <c r="M91" s="6">
        <f t="shared" si="1"/>
        <v>0</v>
      </c>
    </row>
    <row r="92" spans="1:13" ht="35.25" customHeight="1">
      <c r="B92" s="37" t="s">
        <v>108</v>
      </c>
      <c r="C92" s="48" t="s">
        <v>109</v>
      </c>
      <c r="D92" s="48" t="s">
        <v>109</v>
      </c>
      <c r="E92" s="7">
        <f>E93</f>
        <v>0</v>
      </c>
      <c r="F92" s="7"/>
      <c r="G92" s="13">
        <f t="shared" si="2"/>
        <v>0</v>
      </c>
      <c r="H92" s="6">
        <f>H93</f>
        <v>1791</v>
      </c>
      <c r="I92" s="6"/>
      <c r="J92" s="6">
        <f>H92+I92</f>
        <v>1791</v>
      </c>
      <c r="K92" s="6">
        <f>K93</f>
        <v>3612</v>
      </c>
      <c r="L92" s="6">
        <f>L93</f>
        <v>0</v>
      </c>
      <c r="M92" s="6">
        <f t="shared" si="1"/>
        <v>3612</v>
      </c>
    </row>
    <row r="93" spans="1:13" ht="24.75" customHeight="1">
      <c r="B93" s="59" t="s">
        <v>88</v>
      </c>
      <c r="C93" s="54">
        <v>9999</v>
      </c>
      <c r="D93" s="54">
        <v>9999</v>
      </c>
      <c r="E93" s="7"/>
      <c r="F93" s="7"/>
      <c r="G93" s="13">
        <f t="shared" si="2"/>
        <v>0</v>
      </c>
      <c r="H93" s="6">
        <v>1791</v>
      </c>
      <c r="I93" s="6"/>
      <c r="J93" s="6">
        <f>H93+I93</f>
        <v>1791</v>
      </c>
      <c r="K93" s="6">
        <v>3612</v>
      </c>
      <c r="L93" s="7"/>
      <c r="M93" s="6">
        <f t="shared" si="1"/>
        <v>3612</v>
      </c>
    </row>
  </sheetData>
  <mergeCells count="33">
    <mergeCell ref="B36:H36"/>
    <mergeCell ref="B37:H37"/>
    <mergeCell ref="B38:B41"/>
    <mergeCell ref="C38:C41"/>
    <mergeCell ref="D38:D41"/>
    <mergeCell ref="E38:M39"/>
    <mergeCell ref="E40:G40"/>
    <mergeCell ref="H40:J40"/>
    <mergeCell ref="K40:M40"/>
    <mergeCell ref="B35:H35"/>
    <mergeCell ref="B20:M20"/>
    <mergeCell ref="B21:M21"/>
    <mergeCell ref="B22:M22"/>
    <mergeCell ref="B23:M23"/>
    <mergeCell ref="B25:K25"/>
    <mergeCell ref="B29:H29"/>
    <mergeCell ref="B30:H30"/>
    <mergeCell ref="B31:H31"/>
    <mergeCell ref="B32:H32"/>
    <mergeCell ref="B33:H33"/>
    <mergeCell ref="B34:H34"/>
    <mergeCell ref="B19:M19"/>
    <mergeCell ref="B2:K2"/>
    <mergeCell ref="B3:K3"/>
    <mergeCell ref="B4:K4"/>
    <mergeCell ref="B5:K5"/>
    <mergeCell ref="B6:K6"/>
    <mergeCell ref="B11:M11"/>
    <mergeCell ref="B12:M12"/>
    <mergeCell ref="B13:M13"/>
    <mergeCell ref="B14:M14"/>
    <mergeCell ref="B17:M17"/>
    <mergeCell ref="B18:M18"/>
  </mergeCells>
  <pageMargins left="0" right="0" top="0" bottom="0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93"/>
  <sheetViews>
    <sheetView topLeftCell="A69" zoomScaleNormal="100" zoomScaleSheetLayoutView="100" workbookViewId="0">
      <selection activeCell="I47" sqref="I47"/>
    </sheetView>
  </sheetViews>
  <sheetFormatPr defaultRowHeight="12.75"/>
  <cols>
    <col min="1" max="1" width="1.28515625" customWidth="1"/>
    <col min="2" max="2" width="19.28515625" customWidth="1"/>
    <col min="3" max="3" width="5.28515625" customWidth="1"/>
    <col min="4" max="4" width="5.42578125" customWidth="1"/>
    <col min="5" max="5" width="8.28515625" customWidth="1"/>
    <col min="6" max="6" width="8.140625" customWidth="1"/>
    <col min="7" max="7" width="8.28515625" customWidth="1"/>
    <col min="8" max="8" width="8.42578125" customWidth="1"/>
    <col min="9" max="9" width="6.85546875" customWidth="1"/>
    <col min="10" max="10" width="9.140625" customWidth="1"/>
    <col min="11" max="11" width="8.7109375" customWidth="1"/>
    <col min="12" max="12" width="6" customWidth="1"/>
    <col min="13" max="13" width="8" customWidth="1"/>
  </cols>
  <sheetData>
    <row r="1" spans="2:13" hidden="1"/>
    <row r="2" spans="2:13" hidden="1"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2:13" hidden="1"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2:13" hidden="1"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2:13" hidden="1"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2:13" hidden="1"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2:13" hidden="1"/>
    <row r="8" spans="2:13" hidden="1"/>
    <row r="9" spans="2:13" hidden="1"/>
    <row r="11" spans="2:13">
      <c r="B11" s="95" t="s">
        <v>99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</row>
    <row r="12" spans="2:13">
      <c r="B12" s="94" t="s">
        <v>101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</row>
    <row r="13" spans="2:13">
      <c r="B13" s="94" t="s">
        <v>100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</row>
    <row r="14" spans="2:13" ht="11.25" customHeight="1">
      <c r="B14" s="91" t="s">
        <v>121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</row>
    <row r="15" spans="2:13" ht="1.5" hidden="1" customHeight="1"/>
    <row r="17" spans="1:13">
      <c r="A17" s="1"/>
      <c r="B17" s="95" t="s">
        <v>99</v>
      </c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</row>
    <row r="18" spans="1:13">
      <c r="A18" s="1"/>
      <c r="B18" s="94" t="s">
        <v>101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</row>
    <row r="19" spans="1:13">
      <c r="A19" s="1"/>
      <c r="B19" s="94" t="s">
        <v>100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</row>
    <row r="20" spans="1:13">
      <c r="A20" s="1"/>
      <c r="B20" s="91" t="s">
        <v>118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</row>
    <row r="21" spans="1:13">
      <c r="A21" s="1"/>
      <c r="B21" s="91" t="s">
        <v>113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</row>
    <row r="22" spans="1:13">
      <c r="A22" s="1"/>
      <c r="B22" s="91" t="s">
        <v>114</v>
      </c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</row>
    <row r="23" spans="1:13">
      <c r="A23" s="1"/>
      <c r="B23" s="91" t="s">
        <v>104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</row>
    <row r="24" spans="1:13">
      <c r="A24" s="1"/>
      <c r="B24" s="1"/>
      <c r="C24" s="71"/>
      <c r="D24" s="71"/>
      <c r="E24" s="71"/>
      <c r="F24" s="71"/>
      <c r="G24" s="71"/>
      <c r="H24" s="71"/>
    </row>
    <row r="25" spans="1:13" ht="42" customHeight="1">
      <c r="A25" s="1"/>
      <c r="B25" s="92" t="s">
        <v>105</v>
      </c>
      <c r="C25" s="92"/>
      <c r="D25" s="92"/>
      <c r="E25" s="92"/>
      <c r="F25" s="92"/>
      <c r="G25" s="92"/>
      <c r="H25" s="92"/>
      <c r="I25" s="92"/>
      <c r="J25" s="92"/>
      <c r="K25" s="92"/>
    </row>
    <row r="26" spans="1:13" hidden="1">
      <c r="A26" s="1"/>
      <c r="B26" s="70"/>
      <c r="C26" s="70"/>
      <c r="D26" s="70"/>
      <c r="E26" s="70"/>
      <c r="F26" s="70"/>
      <c r="G26" s="70"/>
      <c r="H26" s="70"/>
    </row>
    <row r="27" spans="1:13" hidden="1">
      <c r="A27" s="1"/>
      <c r="B27" s="3"/>
      <c r="C27" s="3"/>
      <c r="D27" s="3"/>
      <c r="E27" s="3"/>
      <c r="F27" s="3"/>
      <c r="G27" s="3"/>
      <c r="H27" s="3"/>
    </row>
    <row r="28" spans="1:13">
      <c r="A28" s="1"/>
      <c r="B28" s="3"/>
      <c r="C28" s="3"/>
      <c r="D28" s="3"/>
      <c r="E28" s="3"/>
      <c r="F28" s="3"/>
      <c r="G28" s="3"/>
      <c r="H28" s="3"/>
    </row>
    <row r="29" spans="1:13" hidden="1">
      <c r="A29" s="1"/>
      <c r="B29" s="93"/>
      <c r="C29" s="93"/>
      <c r="D29" s="93"/>
      <c r="E29" s="93"/>
      <c r="F29" s="93"/>
      <c r="G29" s="93"/>
      <c r="H29" s="93"/>
    </row>
    <row r="30" spans="1:13" hidden="1">
      <c r="A30" s="1"/>
      <c r="B30" s="89"/>
      <c r="C30" s="89"/>
      <c r="D30" s="89"/>
      <c r="E30" s="89"/>
      <c r="F30" s="89"/>
      <c r="G30" s="89"/>
      <c r="H30" s="89"/>
    </row>
    <row r="31" spans="1:13" hidden="1">
      <c r="A31" s="1"/>
      <c r="B31" s="90"/>
      <c r="C31" s="90"/>
      <c r="D31" s="90"/>
      <c r="E31" s="90"/>
      <c r="F31" s="90"/>
      <c r="G31" s="90"/>
      <c r="H31" s="90"/>
    </row>
    <row r="32" spans="1:13" hidden="1">
      <c r="A32" s="1"/>
      <c r="B32" s="90"/>
      <c r="C32" s="90"/>
      <c r="D32" s="90"/>
      <c r="E32" s="90"/>
      <c r="F32" s="90"/>
      <c r="G32" s="90"/>
      <c r="H32" s="90"/>
    </row>
    <row r="33" spans="1:13" hidden="1">
      <c r="A33" s="1"/>
      <c r="B33" s="90"/>
      <c r="C33" s="90"/>
      <c r="D33" s="90"/>
      <c r="E33" s="90"/>
      <c r="F33" s="90"/>
      <c r="G33" s="90"/>
      <c r="H33" s="90"/>
    </row>
    <row r="34" spans="1:13" hidden="1">
      <c r="A34" s="1"/>
      <c r="B34" s="90"/>
      <c r="C34" s="90"/>
      <c r="D34" s="90"/>
      <c r="E34" s="90"/>
      <c r="F34" s="90"/>
      <c r="G34" s="90"/>
      <c r="H34" s="90"/>
    </row>
    <row r="35" spans="1:13" hidden="1">
      <c r="A35" s="1"/>
      <c r="B35" s="90"/>
      <c r="C35" s="90"/>
      <c r="D35" s="90"/>
      <c r="E35" s="90"/>
      <c r="F35" s="90"/>
      <c r="G35" s="90"/>
      <c r="H35" s="90"/>
    </row>
    <row r="36" spans="1:13" hidden="1">
      <c r="A36" s="1"/>
      <c r="B36" s="78"/>
      <c r="C36" s="78"/>
      <c r="D36" s="78"/>
      <c r="E36" s="78"/>
      <c r="F36" s="78"/>
      <c r="G36" s="78"/>
      <c r="H36" s="78"/>
    </row>
    <row r="37" spans="1:13" hidden="1">
      <c r="A37" s="1"/>
      <c r="B37" s="79"/>
      <c r="C37" s="79"/>
      <c r="D37" s="79"/>
      <c r="E37" s="80"/>
      <c r="F37" s="80"/>
      <c r="G37" s="80"/>
      <c r="H37" s="80"/>
    </row>
    <row r="38" spans="1:13" ht="12.75" customHeight="1">
      <c r="A38" s="1"/>
      <c r="B38" s="81" t="s">
        <v>93</v>
      </c>
      <c r="C38" s="81" t="s">
        <v>0</v>
      </c>
      <c r="D38" s="82" t="s">
        <v>1</v>
      </c>
      <c r="E38" s="85" t="s">
        <v>107</v>
      </c>
      <c r="F38" s="86"/>
      <c r="G38" s="86"/>
      <c r="H38" s="86"/>
      <c r="I38" s="86"/>
      <c r="J38" s="86"/>
      <c r="K38" s="86"/>
      <c r="L38" s="86"/>
      <c r="M38" s="97"/>
    </row>
    <row r="39" spans="1:13" ht="3.75" customHeight="1">
      <c r="A39" s="1"/>
      <c r="B39" s="81"/>
      <c r="C39" s="81"/>
      <c r="D39" s="83"/>
      <c r="E39" s="87"/>
      <c r="F39" s="88"/>
      <c r="G39" s="88"/>
      <c r="H39" s="88"/>
      <c r="I39" s="88"/>
      <c r="J39" s="88"/>
      <c r="K39" s="88"/>
      <c r="L39" s="88"/>
      <c r="M39" s="98"/>
    </row>
    <row r="40" spans="1:13" ht="16.5" customHeight="1">
      <c r="A40" s="1"/>
      <c r="B40" s="81"/>
      <c r="C40" s="81"/>
      <c r="D40" s="83"/>
      <c r="E40" s="84" t="s">
        <v>87</v>
      </c>
      <c r="F40" s="84"/>
      <c r="G40" s="84"/>
      <c r="H40" s="84" t="s">
        <v>89</v>
      </c>
      <c r="I40" s="84"/>
      <c r="J40" s="84"/>
      <c r="K40" s="99" t="s">
        <v>106</v>
      </c>
      <c r="L40" s="100"/>
      <c r="M40" s="101"/>
    </row>
    <row r="41" spans="1:13" ht="41.25" customHeight="1">
      <c r="A41" s="1"/>
      <c r="B41" s="81"/>
      <c r="C41" s="81"/>
      <c r="D41" s="84"/>
      <c r="E41" s="9" t="s">
        <v>115</v>
      </c>
      <c r="F41" s="9" t="s">
        <v>90</v>
      </c>
      <c r="G41" s="9" t="s">
        <v>91</v>
      </c>
      <c r="H41" s="9" t="s">
        <v>115</v>
      </c>
      <c r="I41" s="9" t="s">
        <v>90</v>
      </c>
      <c r="J41" s="9" t="s">
        <v>91</v>
      </c>
      <c r="K41" s="9" t="s">
        <v>115</v>
      </c>
      <c r="L41" s="9" t="s">
        <v>90</v>
      </c>
      <c r="M41" s="9" t="s">
        <v>91</v>
      </c>
    </row>
    <row r="42" spans="1:13" ht="14.25" customHeight="1">
      <c r="A42" s="1"/>
      <c r="B42" s="12" t="s">
        <v>51</v>
      </c>
      <c r="C42" s="41"/>
      <c r="D42" s="41"/>
      <c r="E42" s="13">
        <f>E43+E52+E54+E56+E62+E67+E69+E75+E78+E83+E86+E92</f>
        <v>265937.89999999997</v>
      </c>
      <c r="F42" s="13">
        <f>F43+F52+F54+F56+F62+F67+F69+F75+F78+F83+F86+F92</f>
        <v>50021.1</v>
      </c>
      <c r="G42" s="13">
        <f>G43+G52+G54+G56+G62+G67+G69+G75+G78+G83+G86+G92</f>
        <v>315958.99999999994</v>
      </c>
      <c r="H42" s="13">
        <f>H43+H52+H54+H56+H62+H67+H69+H75+H78+H83+H86+H92</f>
        <v>221472.99999999997</v>
      </c>
      <c r="I42" s="13">
        <f>I43+I52+I56+I62+I69+I75+I78+I83+I86+I92</f>
        <v>0</v>
      </c>
      <c r="J42" s="13">
        <f>J43+J52+J54+J56+J62+J67+J69+J75+J78+J83+J86+J92</f>
        <v>221422.99999999997</v>
      </c>
      <c r="K42" s="13">
        <f>K43+K52+K54+K56+K62+K67+K69+K75+K78+K83+K86+K92</f>
        <v>219208.6</v>
      </c>
      <c r="L42" s="13">
        <f>L43+L52+L54+L56+L62+L67+L69+L75+L78+L83+L86+L92</f>
        <v>0</v>
      </c>
      <c r="M42" s="6">
        <f>K42+L42</f>
        <v>219208.6</v>
      </c>
    </row>
    <row r="43" spans="1:13" ht="26.25" customHeight="1">
      <c r="A43" s="2"/>
      <c r="B43" s="14" t="s">
        <v>70</v>
      </c>
      <c r="C43" s="26" t="s">
        <v>25</v>
      </c>
      <c r="D43" s="42" t="s">
        <v>25</v>
      </c>
      <c r="E43" s="13">
        <f>E44+E45+E46+E47+E48+E50+E51</f>
        <v>30022.600000000002</v>
      </c>
      <c r="F43" s="13">
        <f>F44+F45+F46+F47+F48+F50+F51</f>
        <v>2680</v>
      </c>
      <c r="G43" s="13">
        <f t="shared" ref="G43:L43" si="0">G44+G45+G46+G47+G48+G51+G50+G49</f>
        <v>32702.6</v>
      </c>
      <c r="H43" s="13">
        <f t="shared" si="0"/>
        <v>20565.900000000001</v>
      </c>
      <c r="I43" s="13">
        <f t="shared" si="0"/>
        <v>-866.3</v>
      </c>
      <c r="J43" s="13">
        <f t="shared" si="0"/>
        <v>19699.600000000002</v>
      </c>
      <c r="K43" s="13">
        <f t="shared" si="0"/>
        <v>18240.5</v>
      </c>
      <c r="L43" s="13">
        <f t="shared" si="0"/>
        <v>0</v>
      </c>
      <c r="M43" s="6">
        <f t="shared" ref="M43:M93" si="1">K43+L43</f>
        <v>18240.5</v>
      </c>
    </row>
    <row r="44" spans="1:13" ht="60">
      <c r="A44" s="2"/>
      <c r="B44" s="16" t="s">
        <v>15</v>
      </c>
      <c r="C44" s="43" t="s">
        <v>25</v>
      </c>
      <c r="D44" s="44" t="s">
        <v>26</v>
      </c>
      <c r="E44" s="17">
        <v>1510.4</v>
      </c>
      <c r="F44" s="18"/>
      <c r="G44" s="13">
        <f t="shared" ref="G44:G93" si="2">E44+F44</f>
        <v>1510.4</v>
      </c>
      <c r="H44" s="17">
        <v>1140</v>
      </c>
      <c r="I44" s="19"/>
      <c r="J44" s="15">
        <f t="shared" ref="J44:J91" si="3">H44+I44</f>
        <v>1140</v>
      </c>
      <c r="K44" s="22">
        <v>1140</v>
      </c>
      <c r="L44" s="7"/>
      <c r="M44" s="6">
        <f t="shared" si="1"/>
        <v>1140</v>
      </c>
    </row>
    <row r="45" spans="1:13" ht="96">
      <c r="A45" s="2"/>
      <c r="B45" s="16" t="s">
        <v>16</v>
      </c>
      <c r="C45" s="43" t="s">
        <v>25</v>
      </c>
      <c r="D45" s="44" t="s">
        <v>27</v>
      </c>
      <c r="E45" s="17">
        <v>250</v>
      </c>
      <c r="F45" s="18"/>
      <c r="G45" s="13">
        <f t="shared" si="2"/>
        <v>250</v>
      </c>
      <c r="H45" s="17">
        <v>200</v>
      </c>
      <c r="I45" s="19"/>
      <c r="J45" s="15">
        <f t="shared" si="3"/>
        <v>200</v>
      </c>
      <c r="K45" s="6">
        <v>250</v>
      </c>
      <c r="L45" s="7"/>
      <c r="M45" s="6">
        <f t="shared" si="1"/>
        <v>250</v>
      </c>
    </row>
    <row r="46" spans="1:13" ht="95.25" customHeight="1">
      <c r="A46" s="1"/>
      <c r="B46" s="16" t="s">
        <v>17</v>
      </c>
      <c r="C46" s="43" t="s">
        <v>25</v>
      </c>
      <c r="D46" s="43" t="s">
        <v>29</v>
      </c>
      <c r="E46" s="17">
        <v>11913.7</v>
      </c>
      <c r="F46" s="18">
        <v>1514.3</v>
      </c>
      <c r="G46" s="13">
        <f t="shared" si="2"/>
        <v>13428</v>
      </c>
      <c r="H46" s="17">
        <v>8632</v>
      </c>
      <c r="I46" s="19">
        <v>-866.3</v>
      </c>
      <c r="J46" s="15">
        <f t="shared" si="3"/>
        <v>7765.7</v>
      </c>
      <c r="K46" s="6">
        <v>8700</v>
      </c>
      <c r="L46" s="7"/>
      <c r="M46" s="6">
        <f t="shared" si="1"/>
        <v>8700</v>
      </c>
    </row>
    <row r="47" spans="1:13">
      <c r="A47" s="1"/>
      <c r="B47" s="45" t="s">
        <v>80</v>
      </c>
      <c r="C47" s="20" t="s">
        <v>25</v>
      </c>
      <c r="D47" s="20" t="s">
        <v>81</v>
      </c>
      <c r="E47" s="17">
        <v>39.1</v>
      </c>
      <c r="F47" s="18"/>
      <c r="G47" s="13">
        <f t="shared" si="2"/>
        <v>39.1</v>
      </c>
      <c r="H47" s="17">
        <v>0.7</v>
      </c>
      <c r="I47" s="19"/>
      <c r="J47" s="15">
        <f t="shared" si="3"/>
        <v>0.7</v>
      </c>
      <c r="K47" s="6">
        <v>0.6</v>
      </c>
      <c r="L47" s="7"/>
      <c r="M47" s="6">
        <f t="shared" si="1"/>
        <v>0.6</v>
      </c>
    </row>
    <row r="48" spans="1:13" ht="84">
      <c r="A48" s="1"/>
      <c r="B48" s="16" t="s">
        <v>18</v>
      </c>
      <c r="C48" s="43" t="s">
        <v>25</v>
      </c>
      <c r="D48" s="43" t="s">
        <v>28</v>
      </c>
      <c r="E48" s="17">
        <v>4173.1000000000004</v>
      </c>
      <c r="F48" s="18">
        <v>180</v>
      </c>
      <c r="G48" s="13">
        <f t="shared" si="2"/>
        <v>4353.1000000000004</v>
      </c>
      <c r="H48" s="17">
        <v>3557</v>
      </c>
      <c r="I48" s="19"/>
      <c r="J48" s="15">
        <f t="shared" si="3"/>
        <v>3557</v>
      </c>
      <c r="K48" s="6">
        <v>2600</v>
      </c>
      <c r="L48" s="7"/>
      <c r="M48" s="6">
        <f t="shared" si="1"/>
        <v>2600</v>
      </c>
    </row>
    <row r="49" spans="1:13" ht="16.5" hidden="1" customHeight="1">
      <c r="A49" s="1"/>
      <c r="B49" s="16" t="s">
        <v>92</v>
      </c>
      <c r="C49" s="43" t="s">
        <v>25</v>
      </c>
      <c r="D49" s="43" t="s">
        <v>60</v>
      </c>
      <c r="E49" s="21"/>
      <c r="F49" s="21"/>
      <c r="G49" s="13">
        <f t="shared" si="2"/>
        <v>0</v>
      </c>
      <c r="H49" s="17"/>
      <c r="I49" s="19"/>
      <c r="J49" s="15">
        <f t="shared" si="3"/>
        <v>0</v>
      </c>
      <c r="K49" s="6"/>
      <c r="L49" s="7"/>
      <c r="M49" s="6">
        <f t="shared" si="1"/>
        <v>0</v>
      </c>
    </row>
    <row r="50" spans="1:13" s="39" customFormat="1">
      <c r="A50" s="1"/>
      <c r="B50" s="16" t="s">
        <v>2</v>
      </c>
      <c r="C50" s="43" t="s">
        <v>25</v>
      </c>
      <c r="D50" s="43" t="s">
        <v>30</v>
      </c>
      <c r="E50" s="18">
        <v>437.1</v>
      </c>
      <c r="F50" s="18">
        <v>-200</v>
      </c>
      <c r="G50" s="17">
        <f t="shared" si="2"/>
        <v>237.10000000000002</v>
      </c>
      <c r="H50" s="17">
        <v>100</v>
      </c>
      <c r="I50" s="19"/>
      <c r="J50" s="38">
        <f t="shared" si="3"/>
        <v>100</v>
      </c>
      <c r="K50" s="6">
        <v>100</v>
      </c>
      <c r="L50" s="7"/>
      <c r="M50" s="6">
        <f t="shared" si="1"/>
        <v>100</v>
      </c>
    </row>
    <row r="51" spans="1:13" ht="36">
      <c r="A51" s="1"/>
      <c r="B51" s="16" t="s">
        <v>64</v>
      </c>
      <c r="C51" s="43" t="s">
        <v>25</v>
      </c>
      <c r="D51" s="43" t="s">
        <v>31</v>
      </c>
      <c r="E51" s="22">
        <v>11699.2</v>
      </c>
      <c r="F51" s="22">
        <v>1185.7</v>
      </c>
      <c r="G51" s="13">
        <f t="shared" si="2"/>
        <v>12884.900000000001</v>
      </c>
      <c r="H51" s="17">
        <v>6936.2</v>
      </c>
      <c r="I51" s="19">
        <v>0</v>
      </c>
      <c r="J51" s="15">
        <f t="shared" si="3"/>
        <v>6936.2</v>
      </c>
      <c r="K51" s="6">
        <v>5449.9</v>
      </c>
      <c r="L51" s="7">
        <v>0</v>
      </c>
      <c r="M51" s="6">
        <f t="shared" si="1"/>
        <v>5449.9</v>
      </c>
    </row>
    <row r="52" spans="1:13" s="11" customFormat="1" ht="22.5" customHeight="1">
      <c r="A52" s="10"/>
      <c r="B52" s="14" t="s">
        <v>71</v>
      </c>
      <c r="C52" s="26" t="s">
        <v>58</v>
      </c>
      <c r="D52" s="26" t="s">
        <v>58</v>
      </c>
      <c r="E52" s="13">
        <f t="shared" ref="E52:L52" si="4">E53</f>
        <v>875.6</v>
      </c>
      <c r="F52" s="23">
        <f t="shared" si="4"/>
        <v>52.1</v>
      </c>
      <c r="G52" s="23">
        <f t="shared" si="4"/>
        <v>927.7</v>
      </c>
      <c r="H52" s="23">
        <f t="shared" si="4"/>
        <v>904.7</v>
      </c>
      <c r="I52" s="23">
        <f t="shared" si="4"/>
        <v>0</v>
      </c>
      <c r="J52" s="23">
        <f t="shared" si="4"/>
        <v>904.7</v>
      </c>
      <c r="K52" s="13">
        <f t="shared" si="4"/>
        <v>936.1</v>
      </c>
      <c r="L52" s="13">
        <f t="shared" si="4"/>
        <v>0</v>
      </c>
      <c r="M52" s="6">
        <f t="shared" si="1"/>
        <v>936.1</v>
      </c>
    </row>
    <row r="53" spans="1:13" ht="24.75" customHeight="1">
      <c r="A53" s="1"/>
      <c r="B53" s="24" t="s">
        <v>24</v>
      </c>
      <c r="C53" s="43" t="s">
        <v>58</v>
      </c>
      <c r="D53" s="43" t="s">
        <v>59</v>
      </c>
      <c r="E53" s="22">
        <v>875.6</v>
      </c>
      <c r="F53" s="25">
        <v>52.1</v>
      </c>
      <c r="G53" s="13">
        <f t="shared" si="2"/>
        <v>927.7</v>
      </c>
      <c r="H53" s="17">
        <v>904.7</v>
      </c>
      <c r="I53" s="19"/>
      <c r="J53" s="15">
        <f t="shared" si="3"/>
        <v>904.7</v>
      </c>
      <c r="K53" s="6">
        <v>936.1</v>
      </c>
      <c r="L53" s="7"/>
      <c r="M53" s="6">
        <f t="shared" si="1"/>
        <v>936.1</v>
      </c>
    </row>
    <row r="54" spans="1:13" ht="48.75" customHeight="1">
      <c r="A54" s="1"/>
      <c r="B54" s="46" t="s">
        <v>66</v>
      </c>
      <c r="C54" s="26" t="s">
        <v>68</v>
      </c>
      <c r="D54" s="26" t="s">
        <v>68</v>
      </c>
      <c r="E54" s="13">
        <f t="shared" ref="E54:L54" si="5">E55</f>
        <v>2347.9</v>
      </c>
      <c r="F54" s="13">
        <f t="shared" si="5"/>
        <v>0</v>
      </c>
      <c r="G54" s="13">
        <f t="shared" si="5"/>
        <v>2347.9</v>
      </c>
      <c r="H54" s="13">
        <f t="shared" si="5"/>
        <v>2343</v>
      </c>
      <c r="I54" s="13" t="str">
        <f t="shared" si="5"/>
        <v xml:space="preserve"> </v>
      </c>
      <c r="J54" s="13">
        <f t="shared" si="5"/>
        <v>2293</v>
      </c>
      <c r="K54" s="13">
        <f t="shared" si="5"/>
        <v>1778</v>
      </c>
      <c r="L54" s="13">
        <f t="shared" si="5"/>
        <v>0</v>
      </c>
      <c r="M54" s="6">
        <f t="shared" si="1"/>
        <v>1778</v>
      </c>
    </row>
    <row r="55" spans="1:13" ht="37.5" customHeight="1">
      <c r="A55" s="1"/>
      <c r="B55" s="47" t="s">
        <v>67</v>
      </c>
      <c r="C55" s="43" t="s">
        <v>68</v>
      </c>
      <c r="D55" s="43" t="s">
        <v>69</v>
      </c>
      <c r="E55" s="22">
        <v>2347.9</v>
      </c>
      <c r="F55" s="22"/>
      <c r="G55" s="13">
        <f t="shared" si="2"/>
        <v>2347.9</v>
      </c>
      <c r="H55" s="17">
        <v>2343</v>
      </c>
      <c r="I55" s="19" t="s">
        <v>86</v>
      </c>
      <c r="J55" s="27">
        <v>2293</v>
      </c>
      <c r="K55" s="6">
        <v>1778</v>
      </c>
      <c r="L55" s="7"/>
      <c r="M55" s="6">
        <f t="shared" si="1"/>
        <v>1778</v>
      </c>
    </row>
    <row r="56" spans="1:13" ht="25.5" customHeight="1">
      <c r="A56" s="1"/>
      <c r="B56" s="14" t="s">
        <v>72</v>
      </c>
      <c r="C56" s="26" t="s">
        <v>32</v>
      </c>
      <c r="D56" s="42" t="s">
        <v>32</v>
      </c>
      <c r="E56" s="13">
        <f>E59+E60+E61+E57+E58</f>
        <v>24214.3</v>
      </c>
      <c r="F56" s="13">
        <f t="shared" ref="F56:G56" si="6">F59+F60+F61+F57+F58</f>
        <v>32224</v>
      </c>
      <c r="G56" s="13">
        <f t="shared" si="6"/>
        <v>56438.3</v>
      </c>
      <c r="H56" s="13">
        <f t="shared" ref="H56:L56" si="7">H59+H60+H61+H57</f>
        <v>20396.7</v>
      </c>
      <c r="I56" s="13">
        <f t="shared" si="7"/>
        <v>866.3</v>
      </c>
      <c r="J56" s="13">
        <f t="shared" si="7"/>
        <v>21263</v>
      </c>
      <c r="K56" s="13">
        <f t="shared" si="7"/>
        <v>19999.599999999999</v>
      </c>
      <c r="L56" s="13">
        <f t="shared" si="7"/>
        <v>0</v>
      </c>
      <c r="M56" s="6">
        <f t="shared" si="1"/>
        <v>19999.599999999999</v>
      </c>
    </row>
    <row r="57" spans="1:13" ht="24">
      <c r="A57" s="1"/>
      <c r="B57" s="24" t="s">
        <v>110</v>
      </c>
      <c r="C57" s="43" t="s">
        <v>32</v>
      </c>
      <c r="D57" s="44" t="s">
        <v>111</v>
      </c>
      <c r="E57" s="17">
        <v>0</v>
      </c>
      <c r="F57" s="17">
        <v>0</v>
      </c>
      <c r="G57" s="17">
        <f>E57+F57</f>
        <v>0</v>
      </c>
      <c r="H57" s="17"/>
      <c r="I57" s="17"/>
      <c r="J57" s="17">
        <f>H57+I57</f>
        <v>0</v>
      </c>
      <c r="K57" s="17"/>
      <c r="L57" s="7"/>
      <c r="M57" s="6">
        <f t="shared" si="1"/>
        <v>0</v>
      </c>
    </row>
    <row r="58" spans="1:13" ht="17.25" customHeight="1">
      <c r="A58" s="1"/>
      <c r="B58" s="48" t="s">
        <v>116</v>
      </c>
      <c r="C58" s="43" t="s">
        <v>32</v>
      </c>
      <c r="D58" s="44" t="s">
        <v>117</v>
      </c>
      <c r="E58" s="17">
        <v>480.7</v>
      </c>
      <c r="F58" s="17"/>
      <c r="G58" s="17">
        <f>E58+F58</f>
        <v>480.7</v>
      </c>
      <c r="H58" s="17"/>
      <c r="I58" s="17"/>
      <c r="J58" s="17" t="s">
        <v>86</v>
      </c>
      <c r="K58" s="17"/>
      <c r="L58" s="7"/>
      <c r="M58" s="6">
        <f t="shared" si="1"/>
        <v>0</v>
      </c>
    </row>
    <row r="59" spans="1:13">
      <c r="A59" s="1"/>
      <c r="B59" s="24" t="s">
        <v>12</v>
      </c>
      <c r="C59" s="43" t="s">
        <v>32</v>
      </c>
      <c r="D59" s="43" t="s">
        <v>33</v>
      </c>
      <c r="E59" s="22">
        <v>2728.3</v>
      </c>
      <c r="F59" s="22">
        <v>-376</v>
      </c>
      <c r="G59" s="13">
        <f t="shared" si="2"/>
        <v>2352.3000000000002</v>
      </c>
      <c r="H59" s="17">
        <v>2000</v>
      </c>
      <c r="I59" s="19">
        <v>866.3</v>
      </c>
      <c r="J59" s="15">
        <f t="shared" si="3"/>
        <v>2866.3</v>
      </c>
      <c r="K59" s="6">
        <v>1314.5</v>
      </c>
      <c r="L59" s="7"/>
      <c r="M59" s="6">
        <f t="shared" si="1"/>
        <v>1314.5</v>
      </c>
    </row>
    <row r="60" spans="1:13" ht="24">
      <c r="A60" s="1"/>
      <c r="B60" s="24" t="s">
        <v>21</v>
      </c>
      <c r="C60" s="43" t="s">
        <v>32</v>
      </c>
      <c r="D60" s="43" t="s">
        <v>34</v>
      </c>
      <c r="E60" s="18">
        <v>20905.3</v>
      </c>
      <c r="F60" s="18">
        <v>32600</v>
      </c>
      <c r="G60" s="13">
        <f t="shared" si="2"/>
        <v>53505.3</v>
      </c>
      <c r="H60" s="17">
        <v>18296.7</v>
      </c>
      <c r="I60" s="28"/>
      <c r="J60" s="15">
        <f t="shared" si="3"/>
        <v>18296.7</v>
      </c>
      <c r="K60" s="6">
        <v>18585.099999999999</v>
      </c>
      <c r="L60" s="7"/>
      <c r="M60" s="6">
        <f t="shared" si="1"/>
        <v>18585.099999999999</v>
      </c>
    </row>
    <row r="61" spans="1:13" ht="36">
      <c r="A61" s="1"/>
      <c r="B61" s="24" t="s">
        <v>3</v>
      </c>
      <c r="C61" s="43" t="s">
        <v>32</v>
      </c>
      <c r="D61" s="43" t="s">
        <v>35</v>
      </c>
      <c r="E61" s="22">
        <v>100</v>
      </c>
      <c r="F61" s="22"/>
      <c r="G61" s="13">
        <f t="shared" si="2"/>
        <v>100</v>
      </c>
      <c r="H61" s="17">
        <v>100</v>
      </c>
      <c r="I61" s="19"/>
      <c r="J61" s="15">
        <f t="shared" si="3"/>
        <v>100</v>
      </c>
      <c r="K61" s="6">
        <v>100</v>
      </c>
      <c r="L61" s="7"/>
      <c r="M61" s="6">
        <f t="shared" si="1"/>
        <v>100</v>
      </c>
    </row>
    <row r="62" spans="1:13" ht="36">
      <c r="A62" s="1"/>
      <c r="B62" s="14" t="s">
        <v>82</v>
      </c>
      <c r="C62" s="26" t="s">
        <v>57</v>
      </c>
      <c r="D62" s="26" t="s">
        <v>57</v>
      </c>
      <c r="E62" s="29">
        <f>E64+E65+E66</f>
        <v>7790.7</v>
      </c>
      <c r="F62" s="29">
        <f>F64+F65+F66</f>
        <v>0</v>
      </c>
      <c r="G62" s="29">
        <f t="shared" ref="G62:L62" si="8">G64+G65+G66</f>
        <v>7790.7</v>
      </c>
      <c r="H62" s="29">
        <f t="shared" si="8"/>
        <v>600</v>
      </c>
      <c r="I62" s="29">
        <f t="shared" si="8"/>
        <v>0</v>
      </c>
      <c r="J62" s="29">
        <f t="shared" si="8"/>
        <v>600</v>
      </c>
      <c r="K62" s="29">
        <f t="shared" si="8"/>
        <v>655</v>
      </c>
      <c r="L62" s="29">
        <f t="shared" si="8"/>
        <v>0</v>
      </c>
      <c r="M62" s="6">
        <f t="shared" si="1"/>
        <v>655</v>
      </c>
    </row>
    <row r="63" spans="1:13" hidden="1">
      <c r="A63" s="1"/>
      <c r="B63" s="24" t="s">
        <v>8</v>
      </c>
      <c r="C63" s="43" t="s">
        <v>57</v>
      </c>
      <c r="D63" s="43" t="s">
        <v>52</v>
      </c>
      <c r="E63" s="22"/>
      <c r="F63" s="22"/>
      <c r="G63" s="13">
        <f t="shared" si="2"/>
        <v>0</v>
      </c>
      <c r="H63" s="13" t="e">
        <f>E63/#REF!*100</f>
        <v>#REF!</v>
      </c>
      <c r="I63" s="19"/>
      <c r="J63" s="15" t="e">
        <f t="shared" si="3"/>
        <v>#REF!</v>
      </c>
      <c r="K63" s="6"/>
      <c r="L63" s="7"/>
      <c r="M63" s="6">
        <f t="shared" si="1"/>
        <v>0</v>
      </c>
    </row>
    <row r="64" spans="1:13">
      <c r="A64" s="1"/>
      <c r="B64" s="24" t="s">
        <v>63</v>
      </c>
      <c r="C64" s="43" t="s">
        <v>57</v>
      </c>
      <c r="D64" s="43" t="s">
        <v>52</v>
      </c>
      <c r="E64" s="22">
        <v>200</v>
      </c>
      <c r="F64" s="22"/>
      <c r="G64" s="13">
        <f t="shared" si="2"/>
        <v>200</v>
      </c>
      <c r="H64" s="17">
        <v>200</v>
      </c>
      <c r="I64" s="19"/>
      <c r="J64" s="15">
        <f t="shared" si="3"/>
        <v>200</v>
      </c>
      <c r="K64" s="6">
        <v>200</v>
      </c>
      <c r="L64" s="7"/>
      <c r="M64" s="6">
        <f t="shared" si="1"/>
        <v>200</v>
      </c>
    </row>
    <row r="65" spans="1:13" ht="15" customHeight="1">
      <c r="A65" s="1"/>
      <c r="B65" s="24" t="s">
        <v>9</v>
      </c>
      <c r="C65" s="43" t="s">
        <v>57</v>
      </c>
      <c r="D65" s="43" t="s">
        <v>53</v>
      </c>
      <c r="E65" s="22">
        <v>100</v>
      </c>
      <c r="F65" s="22">
        <v>0</v>
      </c>
      <c r="G65" s="13">
        <f t="shared" si="2"/>
        <v>100</v>
      </c>
      <c r="H65" s="17">
        <v>50</v>
      </c>
      <c r="I65" s="19"/>
      <c r="J65" s="15">
        <f t="shared" si="3"/>
        <v>50</v>
      </c>
      <c r="K65" s="6">
        <v>55</v>
      </c>
      <c r="L65" s="7"/>
      <c r="M65" s="6">
        <f t="shared" si="1"/>
        <v>55</v>
      </c>
    </row>
    <row r="66" spans="1:13">
      <c r="A66" s="1"/>
      <c r="B66" s="24" t="s">
        <v>61</v>
      </c>
      <c r="C66" s="43" t="s">
        <v>57</v>
      </c>
      <c r="D66" s="43" t="s">
        <v>62</v>
      </c>
      <c r="E66" s="22">
        <v>7490.7</v>
      </c>
      <c r="F66" s="22"/>
      <c r="G66" s="13">
        <f t="shared" si="2"/>
        <v>7490.7</v>
      </c>
      <c r="H66" s="17">
        <v>350</v>
      </c>
      <c r="I66" s="19"/>
      <c r="J66" s="15">
        <f t="shared" si="3"/>
        <v>350</v>
      </c>
      <c r="K66" s="6">
        <v>400</v>
      </c>
      <c r="L66" s="7"/>
      <c r="M66" s="6">
        <f t="shared" si="1"/>
        <v>400</v>
      </c>
    </row>
    <row r="67" spans="1:13" s="8" customFormat="1" ht="13.5" hidden="1" customHeight="1">
      <c r="A67" s="2"/>
      <c r="B67" s="14" t="s">
        <v>97</v>
      </c>
      <c r="C67" s="26" t="s">
        <v>94</v>
      </c>
      <c r="D67" s="26" t="s">
        <v>94</v>
      </c>
      <c r="E67" s="29">
        <f t="shared" ref="E67:K67" si="9">E68</f>
        <v>0</v>
      </c>
      <c r="F67" s="29">
        <f t="shared" si="9"/>
        <v>0</v>
      </c>
      <c r="G67" s="29">
        <f t="shared" si="9"/>
        <v>0</v>
      </c>
      <c r="H67" s="29">
        <f t="shared" si="9"/>
        <v>0</v>
      </c>
      <c r="I67" s="29">
        <f t="shared" si="9"/>
        <v>0</v>
      </c>
      <c r="J67" s="29">
        <f t="shared" si="9"/>
        <v>0</v>
      </c>
      <c r="K67" s="29">
        <f t="shared" si="9"/>
        <v>0</v>
      </c>
      <c r="L67" s="58"/>
      <c r="M67" s="6">
        <f t="shared" si="1"/>
        <v>0</v>
      </c>
    </row>
    <row r="68" spans="1:13" ht="24.75" hidden="1" customHeight="1">
      <c r="A68" s="1"/>
      <c r="B68" s="24" t="s">
        <v>96</v>
      </c>
      <c r="C68" s="43" t="s">
        <v>94</v>
      </c>
      <c r="D68" s="43" t="s">
        <v>95</v>
      </c>
      <c r="E68" s="22"/>
      <c r="F68" s="22"/>
      <c r="G68" s="13"/>
      <c r="H68" s="17"/>
      <c r="I68" s="19"/>
      <c r="J68" s="15"/>
      <c r="K68" s="6"/>
      <c r="L68" s="7"/>
      <c r="M68" s="6">
        <f t="shared" si="1"/>
        <v>0</v>
      </c>
    </row>
    <row r="69" spans="1:13">
      <c r="A69" s="1"/>
      <c r="B69" s="14" t="s">
        <v>73</v>
      </c>
      <c r="C69" s="26" t="s">
        <v>49</v>
      </c>
      <c r="D69" s="26" t="s">
        <v>49</v>
      </c>
      <c r="E69" s="29">
        <f t="shared" ref="E69:L69" si="10">E70+E71+E73+E74+E72</f>
        <v>167838.19999999998</v>
      </c>
      <c r="F69" s="29">
        <f t="shared" si="10"/>
        <v>14516.999999999998</v>
      </c>
      <c r="G69" s="29">
        <f t="shared" si="10"/>
        <v>182355.19999999998</v>
      </c>
      <c r="H69" s="29">
        <f t="shared" si="10"/>
        <v>147862.79999999999</v>
      </c>
      <c r="I69" s="29">
        <f t="shared" si="10"/>
        <v>0</v>
      </c>
      <c r="J69" s="29">
        <f t="shared" si="10"/>
        <v>147862.79999999999</v>
      </c>
      <c r="K69" s="29">
        <f t="shared" si="10"/>
        <v>146219.5</v>
      </c>
      <c r="L69" s="29">
        <f t="shared" si="10"/>
        <v>0</v>
      </c>
      <c r="M69" s="6">
        <f t="shared" si="1"/>
        <v>146219.5</v>
      </c>
    </row>
    <row r="70" spans="1:13" ht="15.75" customHeight="1">
      <c r="A70" s="1"/>
      <c r="B70" s="24" t="s">
        <v>4</v>
      </c>
      <c r="C70" s="43" t="s">
        <v>49</v>
      </c>
      <c r="D70" s="43" t="s">
        <v>36</v>
      </c>
      <c r="E70" s="22">
        <v>13834.6</v>
      </c>
      <c r="F70" s="22">
        <v>1404.3</v>
      </c>
      <c r="G70" s="13">
        <f t="shared" si="2"/>
        <v>15238.9</v>
      </c>
      <c r="H70" s="17">
        <v>11932.9</v>
      </c>
      <c r="I70" s="19"/>
      <c r="J70" s="15">
        <f t="shared" si="3"/>
        <v>11932.9</v>
      </c>
      <c r="K70" s="6">
        <v>11132.9</v>
      </c>
      <c r="L70" s="7"/>
      <c r="M70" s="6">
        <f t="shared" si="1"/>
        <v>11132.9</v>
      </c>
    </row>
    <row r="71" spans="1:13">
      <c r="A71" s="1"/>
      <c r="B71" s="24" t="s">
        <v>5</v>
      </c>
      <c r="C71" s="43" t="s">
        <v>49</v>
      </c>
      <c r="D71" s="43" t="s">
        <v>37</v>
      </c>
      <c r="E71" s="30">
        <v>138696.1</v>
      </c>
      <c r="F71" s="30">
        <v>11562.3</v>
      </c>
      <c r="G71" s="13">
        <f t="shared" si="2"/>
        <v>150258.4</v>
      </c>
      <c r="H71" s="17">
        <v>122968.9</v>
      </c>
      <c r="I71" s="22"/>
      <c r="J71" s="15">
        <f t="shared" si="3"/>
        <v>122968.9</v>
      </c>
      <c r="K71" s="6">
        <v>122505</v>
      </c>
      <c r="L71" s="7"/>
      <c r="M71" s="6">
        <f t="shared" si="1"/>
        <v>122505</v>
      </c>
    </row>
    <row r="72" spans="1:13" ht="24">
      <c r="A72" s="1"/>
      <c r="B72" s="24" t="s">
        <v>83</v>
      </c>
      <c r="C72" s="43" t="s">
        <v>49</v>
      </c>
      <c r="D72" s="43" t="s">
        <v>84</v>
      </c>
      <c r="E72" s="30">
        <v>9646.2999999999993</v>
      </c>
      <c r="F72" s="30">
        <v>866.7</v>
      </c>
      <c r="G72" s="13">
        <f t="shared" si="2"/>
        <v>10513</v>
      </c>
      <c r="H72" s="17">
        <v>8137.6</v>
      </c>
      <c r="I72" s="19"/>
      <c r="J72" s="15">
        <f t="shared" si="3"/>
        <v>8137.6</v>
      </c>
      <c r="K72" s="6">
        <v>7952.2</v>
      </c>
      <c r="L72" s="7"/>
      <c r="M72" s="6">
        <f t="shared" si="1"/>
        <v>7952.2</v>
      </c>
    </row>
    <row r="73" spans="1:13" ht="24">
      <c r="A73" s="1"/>
      <c r="B73" s="24" t="s">
        <v>6</v>
      </c>
      <c r="C73" s="43" t="s">
        <v>49</v>
      </c>
      <c r="D73" s="43" t="s">
        <v>38</v>
      </c>
      <c r="E73" s="18">
        <v>965.4</v>
      </c>
      <c r="F73" s="18">
        <v>-89.6</v>
      </c>
      <c r="G73" s="13">
        <f t="shared" si="2"/>
        <v>875.8</v>
      </c>
      <c r="H73" s="17">
        <v>1003.8</v>
      </c>
      <c r="I73" s="19"/>
      <c r="J73" s="15">
        <f t="shared" si="3"/>
        <v>1003.8</v>
      </c>
      <c r="K73" s="6">
        <v>909.8</v>
      </c>
      <c r="L73" s="7"/>
      <c r="M73" s="6">
        <f t="shared" si="1"/>
        <v>909.8</v>
      </c>
    </row>
    <row r="74" spans="1:13" ht="24">
      <c r="A74" s="1"/>
      <c r="B74" s="24" t="s">
        <v>10</v>
      </c>
      <c r="C74" s="43" t="s">
        <v>49</v>
      </c>
      <c r="D74" s="43" t="s">
        <v>39</v>
      </c>
      <c r="E74" s="18">
        <v>4695.8</v>
      </c>
      <c r="F74" s="18">
        <v>773.3</v>
      </c>
      <c r="G74" s="13">
        <f t="shared" si="2"/>
        <v>5469.1</v>
      </c>
      <c r="H74" s="17">
        <v>3819.6</v>
      </c>
      <c r="I74" s="19"/>
      <c r="J74" s="15">
        <f t="shared" si="3"/>
        <v>3819.6</v>
      </c>
      <c r="K74" s="6">
        <v>3719.6</v>
      </c>
      <c r="L74" s="7"/>
      <c r="M74" s="6">
        <f t="shared" si="1"/>
        <v>3719.6</v>
      </c>
    </row>
    <row r="75" spans="1:13" ht="22.5" customHeight="1">
      <c r="A75" s="1"/>
      <c r="B75" s="14" t="s">
        <v>74</v>
      </c>
      <c r="C75" s="26" t="s">
        <v>40</v>
      </c>
      <c r="D75" s="26" t="s">
        <v>40</v>
      </c>
      <c r="E75" s="13">
        <f t="shared" ref="E75:L75" si="11">E76+E77</f>
        <v>7738.5</v>
      </c>
      <c r="F75" s="13">
        <f t="shared" si="11"/>
        <v>658</v>
      </c>
      <c r="G75" s="13">
        <f t="shared" si="11"/>
        <v>8396.5</v>
      </c>
      <c r="H75" s="13">
        <f t="shared" si="11"/>
        <v>6684.8</v>
      </c>
      <c r="I75" s="13">
        <f t="shared" si="11"/>
        <v>0</v>
      </c>
      <c r="J75" s="13">
        <f t="shared" si="11"/>
        <v>6684.8</v>
      </c>
      <c r="K75" s="13">
        <f t="shared" si="11"/>
        <v>6992.3</v>
      </c>
      <c r="L75" s="13">
        <f t="shared" si="11"/>
        <v>0</v>
      </c>
      <c r="M75" s="6">
        <f t="shared" si="1"/>
        <v>6992.3</v>
      </c>
    </row>
    <row r="76" spans="1:13">
      <c r="A76" s="1"/>
      <c r="B76" s="24" t="s">
        <v>7</v>
      </c>
      <c r="C76" s="43" t="s">
        <v>40</v>
      </c>
      <c r="D76" s="43" t="s">
        <v>41</v>
      </c>
      <c r="E76" s="22">
        <v>6652.4</v>
      </c>
      <c r="F76" s="22">
        <v>500</v>
      </c>
      <c r="G76" s="13">
        <f t="shared" si="2"/>
        <v>7152.4</v>
      </c>
      <c r="H76" s="17">
        <v>5964.8</v>
      </c>
      <c r="I76" s="19"/>
      <c r="J76" s="15">
        <f t="shared" si="3"/>
        <v>5964.8</v>
      </c>
      <c r="K76" s="6">
        <v>6392.3</v>
      </c>
      <c r="L76" s="7"/>
      <c r="M76" s="6">
        <f t="shared" si="1"/>
        <v>6392.3</v>
      </c>
    </row>
    <row r="77" spans="1:13" ht="33.75" customHeight="1">
      <c r="A77" s="1"/>
      <c r="B77" s="24" t="s">
        <v>23</v>
      </c>
      <c r="C77" s="43" t="s">
        <v>40</v>
      </c>
      <c r="D77" s="43" t="s">
        <v>42</v>
      </c>
      <c r="E77" s="22">
        <v>1086.0999999999999</v>
      </c>
      <c r="F77" s="22">
        <v>158</v>
      </c>
      <c r="G77" s="13">
        <f t="shared" si="2"/>
        <v>1244.0999999999999</v>
      </c>
      <c r="H77" s="17">
        <v>720</v>
      </c>
      <c r="I77" s="19"/>
      <c r="J77" s="15">
        <f t="shared" si="3"/>
        <v>720</v>
      </c>
      <c r="K77" s="6">
        <v>600</v>
      </c>
      <c r="L77" s="7"/>
      <c r="M77" s="6">
        <f t="shared" si="1"/>
        <v>600</v>
      </c>
    </row>
    <row r="78" spans="1:13" ht="23.25" customHeight="1">
      <c r="A78" s="1"/>
      <c r="B78" s="14" t="s">
        <v>75</v>
      </c>
      <c r="C78" s="26" t="s">
        <v>43</v>
      </c>
      <c r="D78" s="26" t="s">
        <v>43</v>
      </c>
      <c r="E78" s="29">
        <f>E79+E80+E81+E82</f>
        <v>20166.999999999996</v>
      </c>
      <c r="F78" s="29">
        <f t="shared" ref="F78:L78" si="12">F79+F80+F81+F82</f>
        <v>180</v>
      </c>
      <c r="G78" s="29">
        <f t="shared" si="12"/>
        <v>20346.999999999996</v>
      </c>
      <c r="H78" s="29">
        <f t="shared" si="12"/>
        <v>17061</v>
      </c>
      <c r="I78" s="29">
        <f t="shared" si="12"/>
        <v>0</v>
      </c>
      <c r="J78" s="29">
        <f t="shared" si="12"/>
        <v>17061</v>
      </c>
      <c r="K78" s="29">
        <f t="shared" si="12"/>
        <v>17512.5</v>
      </c>
      <c r="L78" s="29">
        <f t="shared" si="12"/>
        <v>0</v>
      </c>
      <c r="M78" s="6">
        <f t="shared" si="1"/>
        <v>17512.5</v>
      </c>
    </row>
    <row r="79" spans="1:13">
      <c r="A79" s="1"/>
      <c r="B79" s="24" t="s">
        <v>11</v>
      </c>
      <c r="C79" s="43" t="s">
        <v>43</v>
      </c>
      <c r="D79" s="43" t="s">
        <v>44</v>
      </c>
      <c r="E79" s="22">
        <v>1100.4000000000001</v>
      </c>
      <c r="F79" s="22"/>
      <c r="G79" s="13">
        <f t="shared" si="2"/>
        <v>1100.4000000000001</v>
      </c>
      <c r="H79" s="17">
        <v>794.5</v>
      </c>
      <c r="I79" s="40"/>
      <c r="J79" s="15">
        <f t="shared" si="3"/>
        <v>794.5</v>
      </c>
      <c r="K79" s="6">
        <v>574.5</v>
      </c>
      <c r="L79" s="7"/>
      <c r="M79" s="6">
        <f t="shared" si="1"/>
        <v>574.5</v>
      </c>
    </row>
    <row r="80" spans="1:13" ht="12" customHeight="1">
      <c r="A80" s="1"/>
      <c r="B80" s="24" t="s">
        <v>13</v>
      </c>
      <c r="C80" s="43" t="s">
        <v>43</v>
      </c>
      <c r="D80" s="43" t="s">
        <v>54</v>
      </c>
      <c r="E80" s="22">
        <v>1082.9000000000001</v>
      </c>
      <c r="F80" s="22">
        <v>200</v>
      </c>
      <c r="G80" s="13">
        <f t="shared" si="2"/>
        <v>1282.9000000000001</v>
      </c>
      <c r="H80" s="17"/>
      <c r="I80" s="40"/>
      <c r="J80" s="15">
        <f t="shared" si="3"/>
        <v>0</v>
      </c>
      <c r="K80" s="6">
        <v>710</v>
      </c>
      <c r="L80" s="6"/>
      <c r="M80" s="6">
        <f t="shared" si="1"/>
        <v>710</v>
      </c>
    </row>
    <row r="81" spans="1:13">
      <c r="A81" s="1"/>
      <c r="B81" s="24" t="s">
        <v>19</v>
      </c>
      <c r="C81" s="43" t="s">
        <v>43</v>
      </c>
      <c r="D81" s="43" t="s">
        <v>45</v>
      </c>
      <c r="E81" s="22">
        <v>17045.099999999999</v>
      </c>
      <c r="F81" s="22">
        <v>-20</v>
      </c>
      <c r="G81" s="13">
        <f t="shared" si="2"/>
        <v>17025.099999999999</v>
      </c>
      <c r="H81" s="17">
        <v>15374.6</v>
      </c>
      <c r="I81" s="19"/>
      <c r="J81" s="15">
        <f t="shared" si="3"/>
        <v>15374.6</v>
      </c>
      <c r="K81" s="6">
        <v>15336.1</v>
      </c>
      <c r="L81" s="7"/>
      <c r="M81" s="6">
        <f t="shared" si="1"/>
        <v>15336.1</v>
      </c>
    </row>
    <row r="82" spans="1:13" ht="36">
      <c r="A82" s="1"/>
      <c r="B82" s="24" t="s">
        <v>14</v>
      </c>
      <c r="C82" s="43" t="s">
        <v>43</v>
      </c>
      <c r="D82" s="43" t="s">
        <v>46</v>
      </c>
      <c r="E82" s="25">
        <v>938.6</v>
      </c>
      <c r="F82" s="22"/>
      <c r="G82" s="13">
        <f t="shared" si="2"/>
        <v>938.6</v>
      </c>
      <c r="H82" s="17">
        <v>891.9</v>
      </c>
      <c r="I82" s="19">
        <v>0</v>
      </c>
      <c r="J82" s="15">
        <f t="shared" si="3"/>
        <v>891.9</v>
      </c>
      <c r="K82" s="6">
        <v>891.9</v>
      </c>
      <c r="L82" s="7">
        <v>0</v>
      </c>
      <c r="M82" s="6">
        <f t="shared" si="1"/>
        <v>891.9</v>
      </c>
    </row>
    <row r="83" spans="1:13" ht="30" customHeight="1">
      <c r="A83" s="1"/>
      <c r="B83" s="14" t="s">
        <v>76</v>
      </c>
      <c r="C83" s="26" t="s">
        <v>50</v>
      </c>
      <c r="D83" s="26" t="s">
        <v>47</v>
      </c>
      <c r="E83" s="29">
        <f t="shared" ref="E83:L83" si="13">E84+E85</f>
        <v>100</v>
      </c>
      <c r="F83" s="29">
        <f t="shared" si="13"/>
        <v>0</v>
      </c>
      <c r="G83" s="29">
        <f t="shared" si="13"/>
        <v>100</v>
      </c>
      <c r="H83" s="29">
        <f t="shared" si="13"/>
        <v>0</v>
      </c>
      <c r="I83" s="29">
        <f t="shared" si="13"/>
        <v>0</v>
      </c>
      <c r="J83" s="29">
        <f t="shared" si="13"/>
        <v>0</v>
      </c>
      <c r="K83" s="29">
        <f t="shared" si="13"/>
        <v>0</v>
      </c>
      <c r="L83" s="29">
        <f t="shared" si="13"/>
        <v>0</v>
      </c>
      <c r="M83" s="6">
        <f t="shared" si="1"/>
        <v>0</v>
      </c>
    </row>
    <row r="84" spans="1:13">
      <c r="A84" s="1"/>
      <c r="B84" s="24" t="s">
        <v>22</v>
      </c>
      <c r="C84" s="43" t="s">
        <v>50</v>
      </c>
      <c r="D84" s="43" t="s">
        <v>47</v>
      </c>
      <c r="E84" s="22">
        <v>100</v>
      </c>
      <c r="F84" s="22"/>
      <c r="G84" s="13">
        <f t="shared" si="2"/>
        <v>100</v>
      </c>
      <c r="H84" s="17"/>
      <c r="I84" s="19"/>
      <c r="J84" s="15">
        <f t="shared" si="3"/>
        <v>0</v>
      </c>
      <c r="K84" s="6"/>
      <c r="L84" s="7"/>
      <c r="M84" s="6">
        <f t="shared" si="1"/>
        <v>0</v>
      </c>
    </row>
    <row r="85" spans="1:13" hidden="1">
      <c r="B85" s="31" t="s">
        <v>85</v>
      </c>
      <c r="C85" s="32">
        <v>1100</v>
      </c>
      <c r="D85" s="32">
        <v>1102</v>
      </c>
      <c r="E85" s="33"/>
      <c r="F85" s="33"/>
      <c r="G85" s="13">
        <f t="shared" si="2"/>
        <v>0</v>
      </c>
      <c r="H85" s="13"/>
      <c r="I85" s="19"/>
      <c r="J85" s="15">
        <f t="shared" si="3"/>
        <v>0</v>
      </c>
      <c r="K85" s="6"/>
      <c r="L85" s="7"/>
      <c r="M85" s="6">
        <f t="shared" si="1"/>
        <v>0</v>
      </c>
    </row>
    <row r="86" spans="1:13" ht="50.25" customHeight="1">
      <c r="B86" s="14" t="s">
        <v>77</v>
      </c>
      <c r="C86" s="26" t="s">
        <v>48</v>
      </c>
      <c r="D86" s="26" t="s">
        <v>48</v>
      </c>
      <c r="E86" s="15">
        <f>E87+E88+E91</f>
        <v>4843.1000000000004</v>
      </c>
      <c r="F86" s="15">
        <f t="shared" ref="F86:L86" si="14">F87+F88+F91</f>
        <v>-290</v>
      </c>
      <c r="G86" s="15">
        <f t="shared" si="14"/>
        <v>4553.1000000000004</v>
      </c>
      <c r="H86" s="15">
        <f t="shared" si="14"/>
        <v>3263.1</v>
      </c>
      <c r="I86" s="15">
        <f t="shared" si="14"/>
        <v>0</v>
      </c>
      <c r="J86" s="15">
        <f t="shared" si="14"/>
        <v>3263.1</v>
      </c>
      <c r="K86" s="13">
        <f t="shared" si="14"/>
        <v>3263.1</v>
      </c>
      <c r="L86" s="13">
        <f t="shared" si="14"/>
        <v>0</v>
      </c>
      <c r="M86" s="6">
        <f t="shared" si="1"/>
        <v>3263.1</v>
      </c>
    </row>
    <row r="87" spans="1:13" ht="36" customHeight="1">
      <c r="B87" s="24" t="s">
        <v>65</v>
      </c>
      <c r="C87" s="43" t="s">
        <v>48</v>
      </c>
      <c r="D87" s="43" t="s">
        <v>55</v>
      </c>
      <c r="E87" s="21">
        <v>3263.1</v>
      </c>
      <c r="F87" s="21"/>
      <c r="G87" s="13">
        <f t="shared" si="2"/>
        <v>3263.1</v>
      </c>
      <c r="H87" s="17">
        <v>3263.1</v>
      </c>
      <c r="I87" s="19"/>
      <c r="J87" s="15">
        <f t="shared" si="3"/>
        <v>3263.1</v>
      </c>
      <c r="K87" s="6">
        <v>3263.1</v>
      </c>
      <c r="L87" s="7"/>
      <c r="M87" s="6">
        <f t="shared" si="1"/>
        <v>3263.1</v>
      </c>
    </row>
    <row r="88" spans="1:13" hidden="1">
      <c r="B88" s="24" t="s">
        <v>20</v>
      </c>
      <c r="C88" s="43" t="s">
        <v>48</v>
      </c>
      <c r="D88" s="43" t="s">
        <v>56</v>
      </c>
      <c r="E88" s="22"/>
      <c r="F88" s="22"/>
      <c r="G88" s="13">
        <f t="shared" si="2"/>
        <v>0</v>
      </c>
      <c r="H88" s="17"/>
      <c r="I88" s="19"/>
      <c r="J88" s="15">
        <f t="shared" si="3"/>
        <v>0</v>
      </c>
      <c r="K88" s="6"/>
      <c r="L88" s="7"/>
      <c r="M88" s="6">
        <f t="shared" si="1"/>
        <v>0</v>
      </c>
    </row>
    <row r="89" spans="1:13" s="2" customFormat="1" ht="50.25" hidden="1" customHeight="1">
      <c r="B89" s="45" t="s">
        <v>78</v>
      </c>
      <c r="C89" s="32">
        <v>1400</v>
      </c>
      <c r="D89" s="32">
        <v>1403</v>
      </c>
      <c r="E89" s="34"/>
      <c r="F89" s="34"/>
      <c r="G89" s="13">
        <f t="shared" si="2"/>
        <v>0</v>
      </c>
      <c r="H89" s="34"/>
      <c r="I89" s="34">
        <f t="shared" ref="I89:K89" si="15">I91</f>
        <v>0</v>
      </c>
      <c r="J89" s="34">
        <f t="shared" si="15"/>
        <v>0</v>
      </c>
      <c r="K89" s="49">
        <f t="shared" si="15"/>
        <v>0</v>
      </c>
      <c r="L89" s="58"/>
      <c r="M89" s="6">
        <f t="shared" si="1"/>
        <v>0</v>
      </c>
    </row>
    <row r="90" spans="1:13" hidden="1">
      <c r="B90" s="35"/>
      <c r="C90" s="35"/>
      <c r="D90" s="35"/>
      <c r="E90" s="35"/>
      <c r="F90" s="35"/>
      <c r="G90" s="13">
        <f t="shared" si="2"/>
        <v>0</v>
      </c>
      <c r="H90" s="17"/>
      <c r="I90" s="19"/>
      <c r="J90" s="15">
        <f t="shared" si="3"/>
        <v>0</v>
      </c>
      <c r="K90" s="6"/>
      <c r="L90" s="7"/>
      <c r="M90" s="6">
        <f t="shared" si="1"/>
        <v>0</v>
      </c>
    </row>
    <row r="91" spans="1:13" ht="36.75" customHeight="1">
      <c r="B91" s="36" t="s">
        <v>79</v>
      </c>
      <c r="C91" s="32">
        <v>1400</v>
      </c>
      <c r="D91" s="32">
        <v>1403</v>
      </c>
      <c r="E91" s="28">
        <v>1580</v>
      </c>
      <c r="F91" s="28">
        <v>-290</v>
      </c>
      <c r="G91" s="13">
        <f t="shared" si="2"/>
        <v>1290</v>
      </c>
      <c r="H91" s="17"/>
      <c r="I91" s="19"/>
      <c r="J91" s="15">
        <f t="shared" si="3"/>
        <v>0</v>
      </c>
      <c r="K91" s="6"/>
      <c r="L91" s="7"/>
      <c r="M91" s="6">
        <f t="shared" si="1"/>
        <v>0</v>
      </c>
    </row>
    <row r="92" spans="1:13" ht="35.25" customHeight="1">
      <c r="B92" s="37" t="s">
        <v>108</v>
      </c>
      <c r="C92" s="48" t="s">
        <v>109</v>
      </c>
      <c r="D92" s="48" t="s">
        <v>109</v>
      </c>
      <c r="E92" s="7">
        <f>E93</f>
        <v>0</v>
      </c>
      <c r="F92" s="7"/>
      <c r="G92" s="13">
        <f t="shared" si="2"/>
        <v>0</v>
      </c>
      <c r="H92" s="6">
        <f>H93</f>
        <v>1791</v>
      </c>
      <c r="I92" s="6"/>
      <c r="J92" s="6">
        <f>H92+I92</f>
        <v>1791</v>
      </c>
      <c r="K92" s="6">
        <f>K93</f>
        <v>3612</v>
      </c>
      <c r="L92" s="6">
        <f>L93</f>
        <v>0</v>
      </c>
      <c r="M92" s="6">
        <f t="shared" si="1"/>
        <v>3612</v>
      </c>
    </row>
    <row r="93" spans="1:13" ht="24.75" customHeight="1">
      <c r="B93" s="59" t="s">
        <v>88</v>
      </c>
      <c r="C93" s="54">
        <v>9999</v>
      </c>
      <c r="D93" s="54">
        <v>9999</v>
      </c>
      <c r="E93" s="7"/>
      <c r="F93" s="7"/>
      <c r="G93" s="13">
        <f t="shared" si="2"/>
        <v>0</v>
      </c>
      <c r="H93" s="6">
        <v>1791</v>
      </c>
      <c r="I93" s="6"/>
      <c r="J93" s="6">
        <f>H93+I93</f>
        <v>1791</v>
      </c>
      <c r="K93" s="6">
        <v>3612</v>
      </c>
      <c r="L93" s="7"/>
      <c r="M93" s="6">
        <f t="shared" si="1"/>
        <v>3612</v>
      </c>
    </row>
  </sheetData>
  <mergeCells count="33">
    <mergeCell ref="B19:M19"/>
    <mergeCell ref="B2:K2"/>
    <mergeCell ref="B3:K3"/>
    <mergeCell ref="B4:K4"/>
    <mergeCell ref="B5:K5"/>
    <mergeCell ref="B6:K6"/>
    <mergeCell ref="B11:M11"/>
    <mergeCell ref="B12:M12"/>
    <mergeCell ref="B13:M13"/>
    <mergeCell ref="B14:M14"/>
    <mergeCell ref="B17:M17"/>
    <mergeCell ref="B18:M18"/>
    <mergeCell ref="B35:H35"/>
    <mergeCell ref="B20:M20"/>
    <mergeCell ref="B21:M21"/>
    <mergeCell ref="B22:M22"/>
    <mergeCell ref="B23:M23"/>
    <mergeCell ref="B25:K25"/>
    <mergeCell ref="B29:H29"/>
    <mergeCell ref="B30:H30"/>
    <mergeCell ref="B31:H31"/>
    <mergeCell ref="B32:H32"/>
    <mergeCell ref="B33:H33"/>
    <mergeCell ref="B34:H34"/>
    <mergeCell ref="B36:H36"/>
    <mergeCell ref="B37:H37"/>
    <mergeCell ref="B38:B41"/>
    <mergeCell ref="C38:C41"/>
    <mergeCell ref="D38:D41"/>
    <mergeCell ref="E38:M39"/>
    <mergeCell ref="E40:G40"/>
    <mergeCell ref="H40:J40"/>
    <mergeCell ref="K40:M40"/>
  </mergeCells>
  <pageMargins left="0" right="0" top="0" bottom="0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93"/>
  <sheetViews>
    <sheetView topLeftCell="A28" zoomScaleNormal="100" zoomScaleSheetLayoutView="100" workbookViewId="0">
      <selection activeCell="O46" sqref="O46"/>
    </sheetView>
  </sheetViews>
  <sheetFormatPr defaultRowHeight="12.75"/>
  <cols>
    <col min="1" max="1" width="1.28515625" customWidth="1"/>
    <col min="2" max="2" width="19.28515625" customWidth="1"/>
    <col min="3" max="3" width="5.28515625" customWidth="1"/>
    <col min="4" max="4" width="5.42578125" customWidth="1"/>
    <col min="5" max="5" width="8.28515625" customWidth="1"/>
    <col min="6" max="6" width="8.140625" customWidth="1"/>
    <col min="7" max="7" width="8.28515625" customWidth="1"/>
    <col min="8" max="8" width="8.42578125" customWidth="1"/>
    <col min="9" max="9" width="6.85546875" customWidth="1"/>
    <col min="10" max="10" width="9.140625" customWidth="1"/>
    <col min="11" max="11" width="8.7109375" customWidth="1"/>
    <col min="12" max="12" width="6" customWidth="1"/>
    <col min="13" max="13" width="8" customWidth="1"/>
  </cols>
  <sheetData>
    <row r="1" spans="2:13" hidden="1"/>
    <row r="2" spans="2:13" hidden="1"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2:13" hidden="1"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2:13" hidden="1"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2:13" hidden="1"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2:13" hidden="1"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2:13" hidden="1"/>
    <row r="8" spans="2:13" hidden="1"/>
    <row r="9" spans="2:13" hidden="1"/>
    <row r="11" spans="2:13">
      <c r="B11" s="95" t="s">
        <v>99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</row>
    <row r="12" spans="2:13">
      <c r="B12" s="94" t="s">
        <v>101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</row>
    <row r="13" spans="2:13">
      <c r="B13" s="94" t="s">
        <v>100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</row>
    <row r="14" spans="2:13" ht="11.25" customHeight="1">
      <c r="B14" s="91" t="s">
        <v>120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</row>
    <row r="15" spans="2:13" ht="1.5" hidden="1" customHeight="1"/>
    <row r="17" spans="1:13">
      <c r="A17" s="1"/>
      <c r="B17" s="95" t="s">
        <v>99</v>
      </c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</row>
    <row r="18" spans="1:13">
      <c r="A18" s="1"/>
      <c r="B18" s="94" t="s">
        <v>101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</row>
    <row r="19" spans="1:13">
      <c r="A19" s="1"/>
      <c r="B19" s="94" t="s">
        <v>100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</row>
    <row r="20" spans="1:13">
      <c r="A20" s="1"/>
      <c r="B20" s="91" t="s">
        <v>118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</row>
    <row r="21" spans="1:13">
      <c r="A21" s="1"/>
      <c r="B21" s="91" t="s">
        <v>113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</row>
    <row r="22" spans="1:13">
      <c r="A22" s="1"/>
      <c r="B22" s="91" t="s">
        <v>114</v>
      </c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</row>
    <row r="23" spans="1:13">
      <c r="A23" s="1"/>
      <c r="B23" s="91" t="s">
        <v>104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</row>
    <row r="24" spans="1:13">
      <c r="A24" s="1"/>
      <c r="B24" s="1"/>
      <c r="C24" s="69"/>
      <c r="D24" s="69"/>
      <c r="E24" s="69"/>
      <c r="F24" s="69"/>
      <c r="G24" s="69"/>
      <c r="H24" s="69"/>
    </row>
    <row r="25" spans="1:13" ht="42" customHeight="1">
      <c r="A25" s="1"/>
      <c r="B25" s="92" t="s">
        <v>105</v>
      </c>
      <c r="C25" s="92"/>
      <c r="D25" s="92"/>
      <c r="E25" s="92"/>
      <c r="F25" s="92"/>
      <c r="G25" s="92"/>
      <c r="H25" s="92"/>
      <c r="I25" s="92"/>
      <c r="J25" s="92"/>
      <c r="K25" s="92"/>
    </row>
    <row r="26" spans="1:13" hidden="1">
      <c r="A26" s="1"/>
      <c r="B26" s="68"/>
      <c r="C26" s="68"/>
      <c r="D26" s="68"/>
      <c r="E26" s="68"/>
      <c r="F26" s="68"/>
      <c r="G26" s="68"/>
      <c r="H26" s="68"/>
    </row>
    <row r="27" spans="1:13" hidden="1">
      <c r="A27" s="1"/>
      <c r="B27" s="3"/>
      <c r="C27" s="3"/>
      <c r="D27" s="3"/>
      <c r="E27" s="3"/>
      <c r="F27" s="3"/>
      <c r="G27" s="3"/>
      <c r="H27" s="3"/>
    </row>
    <row r="28" spans="1:13">
      <c r="A28" s="1"/>
      <c r="B28" s="3"/>
      <c r="C28" s="3"/>
      <c r="D28" s="3"/>
      <c r="E28" s="3"/>
      <c r="F28" s="3"/>
      <c r="G28" s="3"/>
      <c r="H28" s="3"/>
    </row>
    <row r="29" spans="1:13" hidden="1">
      <c r="A29" s="1"/>
      <c r="B29" s="93"/>
      <c r="C29" s="93"/>
      <c r="D29" s="93"/>
      <c r="E29" s="93"/>
      <c r="F29" s="93"/>
      <c r="G29" s="93"/>
      <c r="H29" s="93"/>
    </row>
    <row r="30" spans="1:13" hidden="1">
      <c r="A30" s="1"/>
      <c r="B30" s="89"/>
      <c r="C30" s="89"/>
      <c r="D30" s="89"/>
      <c r="E30" s="89"/>
      <c r="F30" s="89"/>
      <c r="G30" s="89"/>
      <c r="H30" s="89"/>
    </row>
    <row r="31" spans="1:13" hidden="1">
      <c r="A31" s="1"/>
      <c r="B31" s="90"/>
      <c r="C31" s="90"/>
      <c r="D31" s="90"/>
      <c r="E31" s="90"/>
      <c r="F31" s="90"/>
      <c r="G31" s="90"/>
      <c r="H31" s="90"/>
    </row>
    <row r="32" spans="1:13" hidden="1">
      <c r="A32" s="1"/>
      <c r="B32" s="90"/>
      <c r="C32" s="90"/>
      <c r="D32" s="90"/>
      <c r="E32" s="90"/>
      <c r="F32" s="90"/>
      <c r="G32" s="90"/>
      <c r="H32" s="90"/>
    </row>
    <row r="33" spans="1:13" hidden="1">
      <c r="A33" s="1"/>
      <c r="B33" s="90"/>
      <c r="C33" s="90"/>
      <c r="D33" s="90"/>
      <c r="E33" s="90"/>
      <c r="F33" s="90"/>
      <c r="G33" s="90"/>
      <c r="H33" s="90"/>
    </row>
    <row r="34" spans="1:13" hidden="1">
      <c r="A34" s="1"/>
      <c r="B34" s="90"/>
      <c r="C34" s="90"/>
      <c r="D34" s="90"/>
      <c r="E34" s="90"/>
      <c r="F34" s="90"/>
      <c r="G34" s="90"/>
      <c r="H34" s="90"/>
    </row>
    <row r="35" spans="1:13" hidden="1">
      <c r="A35" s="1"/>
      <c r="B35" s="90"/>
      <c r="C35" s="90"/>
      <c r="D35" s="90"/>
      <c r="E35" s="90"/>
      <c r="F35" s="90"/>
      <c r="G35" s="90"/>
      <c r="H35" s="90"/>
    </row>
    <row r="36" spans="1:13" hidden="1">
      <c r="A36" s="1"/>
      <c r="B36" s="78"/>
      <c r="C36" s="78"/>
      <c r="D36" s="78"/>
      <c r="E36" s="78"/>
      <c r="F36" s="78"/>
      <c r="G36" s="78"/>
      <c r="H36" s="78"/>
    </row>
    <row r="37" spans="1:13" hidden="1">
      <c r="A37" s="1"/>
      <c r="B37" s="79"/>
      <c r="C37" s="79"/>
      <c r="D37" s="79"/>
      <c r="E37" s="80"/>
      <c r="F37" s="80"/>
      <c r="G37" s="80"/>
      <c r="H37" s="80"/>
    </row>
    <row r="38" spans="1:13" ht="12.75" customHeight="1">
      <c r="A38" s="1"/>
      <c r="B38" s="81" t="s">
        <v>93</v>
      </c>
      <c r="C38" s="81" t="s">
        <v>0</v>
      </c>
      <c r="D38" s="82" t="s">
        <v>1</v>
      </c>
      <c r="E38" s="85" t="s">
        <v>107</v>
      </c>
      <c r="F38" s="86"/>
      <c r="G38" s="86"/>
      <c r="H38" s="86"/>
      <c r="I38" s="86"/>
      <c r="J38" s="86"/>
      <c r="K38" s="86"/>
      <c r="L38" s="86"/>
      <c r="M38" s="97"/>
    </row>
    <row r="39" spans="1:13" ht="3.75" customHeight="1">
      <c r="A39" s="1"/>
      <c r="B39" s="81"/>
      <c r="C39" s="81"/>
      <c r="D39" s="83"/>
      <c r="E39" s="87"/>
      <c r="F39" s="88"/>
      <c r="G39" s="88"/>
      <c r="H39" s="88"/>
      <c r="I39" s="88"/>
      <c r="J39" s="88"/>
      <c r="K39" s="88"/>
      <c r="L39" s="88"/>
      <c r="M39" s="98"/>
    </row>
    <row r="40" spans="1:13" ht="16.5" customHeight="1">
      <c r="A40" s="1"/>
      <c r="B40" s="81"/>
      <c r="C40" s="81"/>
      <c r="D40" s="83"/>
      <c r="E40" s="84" t="s">
        <v>87</v>
      </c>
      <c r="F40" s="84"/>
      <c r="G40" s="84"/>
      <c r="H40" s="84" t="s">
        <v>89</v>
      </c>
      <c r="I40" s="84"/>
      <c r="J40" s="84"/>
      <c r="K40" s="99" t="s">
        <v>106</v>
      </c>
      <c r="L40" s="100"/>
      <c r="M40" s="101"/>
    </row>
    <row r="41" spans="1:13" ht="41.25" customHeight="1">
      <c r="A41" s="1"/>
      <c r="B41" s="81"/>
      <c r="C41" s="81"/>
      <c r="D41" s="84"/>
      <c r="E41" s="9" t="s">
        <v>115</v>
      </c>
      <c r="F41" s="9" t="s">
        <v>90</v>
      </c>
      <c r="G41" s="9" t="s">
        <v>91</v>
      </c>
      <c r="H41" s="9" t="s">
        <v>115</v>
      </c>
      <c r="I41" s="9" t="s">
        <v>90</v>
      </c>
      <c r="J41" s="9" t="s">
        <v>91</v>
      </c>
      <c r="K41" s="9" t="s">
        <v>115</v>
      </c>
      <c r="L41" s="9" t="s">
        <v>90</v>
      </c>
      <c r="M41" s="9" t="s">
        <v>91</v>
      </c>
    </row>
    <row r="42" spans="1:13" ht="14.25" customHeight="1">
      <c r="A42" s="1"/>
      <c r="B42" s="12" t="s">
        <v>51</v>
      </c>
      <c r="C42" s="41"/>
      <c r="D42" s="41"/>
      <c r="E42" s="13">
        <f>E43+E52+E54+E56+E62+E67+E69+E75+E78+E83+E86+E92</f>
        <v>260849.49999999997</v>
      </c>
      <c r="F42" s="13">
        <f>F43+F52+F54+F56+F62+F67+F69+F75+F78+F83+F86+F92</f>
        <v>5088.4134000000004</v>
      </c>
      <c r="G42" s="13">
        <f>G43+G52+G54+G56+G62+G67+G69+G75+G78+G83+G86+G92</f>
        <v>265937.91339999996</v>
      </c>
      <c r="H42" s="13">
        <f>H43+H52+H54+H56+H62+H67+H69+H75+H78+H83+H86+H92</f>
        <v>221472.99999999997</v>
      </c>
      <c r="I42" s="13">
        <f>I43+I52+I56+I62+I69+I75+I78+I83+I86+I92</f>
        <v>0</v>
      </c>
      <c r="J42" s="13">
        <f>J43+J52+J54+J56+J62+J67+J69+J75+J78+J83+J86+J92</f>
        <v>221422.99999999997</v>
      </c>
      <c r="K42" s="13">
        <f>K43+K52+K54+K56+K62+K67+K69+K75+K78+K83+K86+K92</f>
        <v>219208.6</v>
      </c>
      <c r="L42" s="13">
        <f>L43+L52+L54+L56+L62+L67+L69+L75+L78+L83+L86+L92</f>
        <v>0</v>
      </c>
      <c r="M42" s="6">
        <f>K42+L42</f>
        <v>219208.6</v>
      </c>
    </row>
    <row r="43" spans="1:13" ht="26.25" customHeight="1">
      <c r="A43" s="2"/>
      <c r="B43" s="14" t="s">
        <v>70</v>
      </c>
      <c r="C43" s="26" t="s">
        <v>25</v>
      </c>
      <c r="D43" s="42" t="s">
        <v>25</v>
      </c>
      <c r="E43" s="13">
        <f>E44+E45+E46+E47+E48+E50+E51</f>
        <v>29973.599999999999</v>
      </c>
      <c r="F43" s="13">
        <f>F44+F45+F46+F47+F48+F50+F51</f>
        <v>49.037000000000013</v>
      </c>
      <c r="G43" s="13">
        <f t="shared" ref="G43:L43" si="0">G44+G45+G46+G47+G48+G51+G50+G49</f>
        <v>30022.636999999999</v>
      </c>
      <c r="H43" s="13">
        <f t="shared" si="0"/>
        <v>20565.900000000001</v>
      </c>
      <c r="I43" s="13">
        <f t="shared" si="0"/>
        <v>0</v>
      </c>
      <c r="J43" s="13">
        <f t="shared" si="0"/>
        <v>20565.900000000001</v>
      </c>
      <c r="K43" s="13">
        <f t="shared" si="0"/>
        <v>18240.5</v>
      </c>
      <c r="L43" s="13">
        <f t="shared" si="0"/>
        <v>0</v>
      </c>
      <c r="M43" s="6">
        <f t="shared" ref="M43:M93" si="1">K43+L43</f>
        <v>18240.5</v>
      </c>
    </row>
    <row r="44" spans="1:13" ht="60">
      <c r="A44" s="2"/>
      <c r="B44" s="16" t="s">
        <v>15</v>
      </c>
      <c r="C44" s="43" t="s">
        <v>25</v>
      </c>
      <c r="D44" s="44" t="s">
        <v>26</v>
      </c>
      <c r="E44" s="17">
        <v>1510.4</v>
      </c>
      <c r="F44" s="18"/>
      <c r="G44" s="13">
        <f t="shared" ref="G44:G93" si="2">E44+F44</f>
        <v>1510.4</v>
      </c>
      <c r="H44" s="17">
        <v>1140</v>
      </c>
      <c r="I44" s="19"/>
      <c r="J44" s="15">
        <f t="shared" ref="J44:J91" si="3">H44+I44</f>
        <v>1140</v>
      </c>
      <c r="K44" s="22">
        <v>1140</v>
      </c>
      <c r="L44" s="7"/>
      <c r="M44" s="6">
        <f t="shared" si="1"/>
        <v>1140</v>
      </c>
    </row>
    <row r="45" spans="1:13" ht="96">
      <c r="A45" s="2"/>
      <c r="B45" s="16" t="s">
        <v>16</v>
      </c>
      <c r="C45" s="43" t="s">
        <v>25</v>
      </c>
      <c r="D45" s="44" t="s">
        <v>27</v>
      </c>
      <c r="E45" s="17">
        <v>250</v>
      </c>
      <c r="F45" s="18"/>
      <c r="G45" s="13">
        <f t="shared" si="2"/>
        <v>250</v>
      </c>
      <c r="H45" s="17">
        <v>200</v>
      </c>
      <c r="I45" s="19"/>
      <c r="J45" s="15">
        <f t="shared" si="3"/>
        <v>200</v>
      </c>
      <c r="K45" s="6">
        <v>250</v>
      </c>
      <c r="L45" s="7"/>
      <c r="M45" s="6">
        <f t="shared" si="1"/>
        <v>250</v>
      </c>
    </row>
    <row r="46" spans="1:13" ht="95.25" customHeight="1">
      <c r="A46" s="1"/>
      <c r="B46" s="16" t="s">
        <v>17</v>
      </c>
      <c r="C46" s="43" t="s">
        <v>25</v>
      </c>
      <c r="D46" s="43" t="s">
        <v>29</v>
      </c>
      <c r="E46" s="17">
        <v>12336.9</v>
      </c>
      <c r="F46" s="18">
        <v>-423.15899999999999</v>
      </c>
      <c r="G46" s="13">
        <f t="shared" si="2"/>
        <v>11913.741</v>
      </c>
      <c r="H46" s="17">
        <v>8632</v>
      </c>
      <c r="I46" s="19"/>
      <c r="J46" s="15">
        <f t="shared" si="3"/>
        <v>8632</v>
      </c>
      <c r="K46" s="6">
        <v>8700</v>
      </c>
      <c r="L46" s="7"/>
      <c r="M46" s="6">
        <f t="shared" si="1"/>
        <v>8700</v>
      </c>
    </row>
    <row r="47" spans="1:13">
      <c r="A47" s="1"/>
      <c r="B47" s="45" t="s">
        <v>80</v>
      </c>
      <c r="C47" s="20" t="s">
        <v>25</v>
      </c>
      <c r="D47" s="20" t="s">
        <v>81</v>
      </c>
      <c r="E47" s="17">
        <v>39.1</v>
      </c>
      <c r="F47" s="18"/>
      <c r="G47" s="13">
        <f t="shared" si="2"/>
        <v>39.1</v>
      </c>
      <c r="H47" s="17">
        <v>0.7</v>
      </c>
      <c r="I47" s="19"/>
      <c r="J47" s="15">
        <f t="shared" si="3"/>
        <v>0.7</v>
      </c>
      <c r="K47" s="6">
        <v>0.6</v>
      </c>
      <c r="L47" s="7"/>
      <c r="M47" s="6">
        <f t="shared" si="1"/>
        <v>0.6</v>
      </c>
    </row>
    <row r="48" spans="1:13" ht="84">
      <c r="A48" s="1"/>
      <c r="B48" s="16" t="s">
        <v>18</v>
      </c>
      <c r="C48" s="43" t="s">
        <v>25</v>
      </c>
      <c r="D48" s="43" t="s">
        <v>28</v>
      </c>
      <c r="E48" s="17">
        <v>4082</v>
      </c>
      <c r="F48" s="18">
        <v>91.096000000000004</v>
      </c>
      <c r="G48" s="13">
        <f t="shared" si="2"/>
        <v>4173.0959999999995</v>
      </c>
      <c r="H48" s="17">
        <v>3557</v>
      </c>
      <c r="I48" s="19"/>
      <c r="J48" s="15">
        <f t="shared" si="3"/>
        <v>3557</v>
      </c>
      <c r="K48" s="6">
        <v>2600</v>
      </c>
      <c r="L48" s="7"/>
      <c r="M48" s="6">
        <f t="shared" si="1"/>
        <v>2600</v>
      </c>
    </row>
    <row r="49" spans="1:13" ht="16.5" hidden="1" customHeight="1">
      <c r="A49" s="1"/>
      <c r="B49" s="16" t="s">
        <v>92</v>
      </c>
      <c r="C49" s="43" t="s">
        <v>25</v>
      </c>
      <c r="D49" s="43" t="s">
        <v>60</v>
      </c>
      <c r="E49" s="21"/>
      <c r="F49" s="21"/>
      <c r="G49" s="13">
        <f t="shared" si="2"/>
        <v>0</v>
      </c>
      <c r="H49" s="17"/>
      <c r="I49" s="19"/>
      <c r="J49" s="15">
        <f t="shared" si="3"/>
        <v>0</v>
      </c>
      <c r="K49" s="6"/>
      <c r="L49" s="7"/>
      <c r="M49" s="6">
        <f t="shared" si="1"/>
        <v>0</v>
      </c>
    </row>
    <row r="50" spans="1:13" s="39" customFormat="1">
      <c r="A50" s="1"/>
      <c r="B50" s="16" t="s">
        <v>2</v>
      </c>
      <c r="C50" s="43" t="s">
        <v>25</v>
      </c>
      <c r="D50" s="43" t="s">
        <v>30</v>
      </c>
      <c r="E50" s="18">
        <v>87.1</v>
      </c>
      <c r="F50" s="18">
        <v>350</v>
      </c>
      <c r="G50" s="17">
        <f t="shared" si="2"/>
        <v>437.1</v>
      </c>
      <c r="H50" s="17">
        <v>100</v>
      </c>
      <c r="I50" s="19"/>
      <c r="J50" s="38">
        <f t="shared" si="3"/>
        <v>100</v>
      </c>
      <c r="K50" s="6">
        <v>100</v>
      </c>
      <c r="L50" s="7"/>
      <c r="M50" s="6">
        <f t="shared" si="1"/>
        <v>100</v>
      </c>
    </row>
    <row r="51" spans="1:13" ht="36">
      <c r="A51" s="1"/>
      <c r="B51" s="16" t="s">
        <v>64</v>
      </c>
      <c r="C51" s="43" t="s">
        <v>25</v>
      </c>
      <c r="D51" s="43" t="s">
        <v>31</v>
      </c>
      <c r="E51" s="22">
        <v>11668.1</v>
      </c>
      <c r="F51" s="22">
        <v>31.1</v>
      </c>
      <c r="G51" s="13">
        <f t="shared" si="2"/>
        <v>11699.2</v>
      </c>
      <c r="H51" s="17">
        <v>6936.2</v>
      </c>
      <c r="I51" s="19">
        <v>0</v>
      </c>
      <c r="J51" s="15">
        <f t="shared" si="3"/>
        <v>6936.2</v>
      </c>
      <c r="K51" s="6">
        <v>5449.9</v>
      </c>
      <c r="L51" s="7">
        <v>0</v>
      </c>
      <c r="M51" s="6">
        <f t="shared" si="1"/>
        <v>5449.9</v>
      </c>
    </row>
    <row r="52" spans="1:13" s="11" customFormat="1" ht="22.5" customHeight="1">
      <c r="A52" s="10"/>
      <c r="B52" s="14" t="s">
        <v>71</v>
      </c>
      <c r="C52" s="26" t="s">
        <v>58</v>
      </c>
      <c r="D52" s="26" t="s">
        <v>58</v>
      </c>
      <c r="E52" s="13">
        <f t="shared" ref="E52:L52" si="4">E53</f>
        <v>875.6</v>
      </c>
      <c r="F52" s="23">
        <f t="shared" si="4"/>
        <v>0</v>
      </c>
      <c r="G52" s="23">
        <f t="shared" si="4"/>
        <v>875.6</v>
      </c>
      <c r="H52" s="23">
        <f t="shared" si="4"/>
        <v>904.7</v>
      </c>
      <c r="I52" s="23">
        <f t="shared" si="4"/>
        <v>0</v>
      </c>
      <c r="J52" s="23">
        <f t="shared" si="4"/>
        <v>904.7</v>
      </c>
      <c r="K52" s="13">
        <f t="shared" si="4"/>
        <v>936.1</v>
      </c>
      <c r="L52" s="13">
        <f t="shared" si="4"/>
        <v>0</v>
      </c>
      <c r="M52" s="6">
        <f t="shared" si="1"/>
        <v>936.1</v>
      </c>
    </row>
    <row r="53" spans="1:13" ht="24.75" customHeight="1">
      <c r="A53" s="1"/>
      <c r="B53" s="24" t="s">
        <v>24</v>
      </c>
      <c r="C53" s="43" t="s">
        <v>58</v>
      </c>
      <c r="D53" s="43" t="s">
        <v>59</v>
      </c>
      <c r="E53" s="22">
        <v>875.6</v>
      </c>
      <c r="F53" s="25"/>
      <c r="G53" s="13">
        <f t="shared" si="2"/>
        <v>875.6</v>
      </c>
      <c r="H53" s="17">
        <v>904.7</v>
      </c>
      <c r="I53" s="19"/>
      <c r="J53" s="15">
        <f t="shared" si="3"/>
        <v>904.7</v>
      </c>
      <c r="K53" s="6">
        <v>936.1</v>
      </c>
      <c r="L53" s="7"/>
      <c r="M53" s="6">
        <f t="shared" si="1"/>
        <v>936.1</v>
      </c>
    </row>
    <row r="54" spans="1:13" ht="48.75" customHeight="1">
      <c r="A54" s="1"/>
      <c r="B54" s="46" t="s">
        <v>66</v>
      </c>
      <c r="C54" s="26" t="s">
        <v>68</v>
      </c>
      <c r="D54" s="26" t="s">
        <v>68</v>
      </c>
      <c r="E54" s="13">
        <f t="shared" ref="E54:L54" si="5">E55</f>
        <v>2347.9</v>
      </c>
      <c r="F54" s="13">
        <f t="shared" si="5"/>
        <v>0</v>
      </c>
      <c r="G54" s="13">
        <f t="shared" si="5"/>
        <v>2347.9</v>
      </c>
      <c r="H54" s="13">
        <f t="shared" si="5"/>
        <v>2343</v>
      </c>
      <c r="I54" s="13" t="str">
        <f t="shared" si="5"/>
        <v xml:space="preserve"> </v>
      </c>
      <c r="J54" s="13">
        <f t="shared" si="5"/>
        <v>2293</v>
      </c>
      <c r="K54" s="13">
        <f t="shared" si="5"/>
        <v>1778</v>
      </c>
      <c r="L54" s="13">
        <f t="shared" si="5"/>
        <v>0</v>
      </c>
      <c r="M54" s="6">
        <f t="shared" si="1"/>
        <v>1778</v>
      </c>
    </row>
    <row r="55" spans="1:13" ht="37.5" customHeight="1">
      <c r="A55" s="1"/>
      <c r="B55" s="47" t="s">
        <v>67</v>
      </c>
      <c r="C55" s="43" t="s">
        <v>68</v>
      </c>
      <c r="D55" s="43" t="s">
        <v>69</v>
      </c>
      <c r="E55" s="22">
        <v>2347.9</v>
      </c>
      <c r="F55" s="22"/>
      <c r="G55" s="13">
        <f t="shared" si="2"/>
        <v>2347.9</v>
      </c>
      <c r="H55" s="17">
        <v>2343</v>
      </c>
      <c r="I55" s="19" t="s">
        <v>86</v>
      </c>
      <c r="J55" s="27">
        <v>2293</v>
      </c>
      <c r="K55" s="6">
        <v>1778</v>
      </c>
      <c r="L55" s="7"/>
      <c r="M55" s="6">
        <f t="shared" si="1"/>
        <v>1778</v>
      </c>
    </row>
    <row r="56" spans="1:13" ht="25.5" customHeight="1">
      <c r="A56" s="1"/>
      <c r="B56" s="14" t="s">
        <v>72</v>
      </c>
      <c r="C56" s="26" t="s">
        <v>32</v>
      </c>
      <c r="D56" s="42" t="s">
        <v>32</v>
      </c>
      <c r="E56" s="13">
        <f>E59+E60+E61+E57+E58</f>
        <v>24214.3</v>
      </c>
      <c r="F56" s="13">
        <f t="shared" ref="F56:G56" si="6">F59+F60+F61+F57+F58</f>
        <v>0</v>
      </c>
      <c r="G56" s="13">
        <f t="shared" si="6"/>
        <v>24214.3</v>
      </c>
      <c r="H56" s="13">
        <f t="shared" ref="H56:L56" si="7">H59+H60+H61+H57</f>
        <v>20396.7</v>
      </c>
      <c r="I56" s="13">
        <f t="shared" si="7"/>
        <v>0</v>
      </c>
      <c r="J56" s="13">
        <f t="shared" si="7"/>
        <v>20396.7</v>
      </c>
      <c r="K56" s="13">
        <f t="shared" si="7"/>
        <v>19999.599999999999</v>
      </c>
      <c r="L56" s="13">
        <f t="shared" si="7"/>
        <v>0</v>
      </c>
      <c r="M56" s="6">
        <f t="shared" si="1"/>
        <v>19999.599999999999</v>
      </c>
    </row>
    <row r="57" spans="1:13" ht="24">
      <c r="A57" s="1"/>
      <c r="B57" s="24" t="s">
        <v>110</v>
      </c>
      <c r="C57" s="43" t="s">
        <v>32</v>
      </c>
      <c r="D57" s="44" t="s">
        <v>111</v>
      </c>
      <c r="E57" s="17">
        <v>0</v>
      </c>
      <c r="F57" s="17">
        <v>0</v>
      </c>
      <c r="G57" s="17">
        <f>E57+F57</f>
        <v>0</v>
      </c>
      <c r="H57" s="17"/>
      <c r="I57" s="17"/>
      <c r="J57" s="17">
        <f>H57+I57</f>
        <v>0</v>
      </c>
      <c r="K57" s="17"/>
      <c r="L57" s="7"/>
      <c r="M57" s="6">
        <f t="shared" si="1"/>
        <v>0</v>
      </c>
    </row>
    <row r="58" spans="1:13" ht="17.25" customHeight="1">
      <c r="A58" s="1"/>
      <c r="B58" s="48" t="s">
        <v>116</v>
      </c>
      <c r="C58" s="43" t="s">
        <v>32</v>
      </c>
      <c r="D58" s="44" t="s">
        <v>117</v>
      </c>
      <c r="E58" s="17">
        <v>480.7</v>
      </c>
      <c r="F58" s="17"/>
      <c r="G58" s="17">
        <f>E58+F58</f>
        <v>480.7</v>
      </c>
      <c r="H58" s="17"/>
      <c r="I58" s="17"/>
      <c r="J58" s="17" t="s">
        <v>86</v>
      </c>
      <c r="K58" s="17"/>
      <c r="L58" s="7"/>
      <c r="M58" s="6">
        <f t="shared" si="1"/>
        <v>0</v>
      </c>
    </row>
    <row r="59" spans="1:13">
      <c r="A59" s="1"/>
      <c r="B59" s="24" t="s">
        <v>12</v>
      </c>
      <c r="C59" s="43" t="s">
        <v>32</v>
      </c>
      <c r="D59" s="43" t="s">
        <v>33</v>
      </c>
      <c r="E59" s="22">
        <v>2728.3</v>
      </c>
      <c r="F59" s="22"/>
      <c r="G59" s="13">
        <f t="shared" si="2"/>
        <v>2728.3</v>
      </c>
      <c r="H59" s="17">
        <v>2000</v>
      </c>
      <c r="I59" s="19"/>
      <c r="J59" s="15">
        <f t="shared" si="3"/>
        <v>2000</v>
      </c>
      <c r="K59" s="6">
        <v>1314.5</v>
      </c>
      <c r="L59" s="7"/>
      <c r="M59" s="6">
        <f t="shared" si="1"/>
        <v>1314.5</v>
      </c>
    </row>
    <row r="60" spans="1:13" ht="24">
      <c r="A60" s="1"/>
      <c r="B60" s="24" t="s">
        <v>21</v>
      </c>
      <c r="C60" s="43" t="s">
        <v>32</v>
      </c>
      <c r="D60" s="43" t="s">
        <v>34</v>
      </c>
      <c r="E60" s="18">
        <v>20905.3</v>
      </c>
      <c r="F60" s="18"/>
      <c r="G60" s="13">
        <f t="shared" si="2"/>
        <v>20905.3</v>
      </c>
      <c r="H60" s="17">
        <v>18296.7</v>
      </c>
      <c r="I60" s="28"/>
      <c r="J60" s="15">
        <f t="shared" si="3"/>
        <v>18296.7</v>
      </c>
      <c r="K60" s="6">
        <v>18585.099999999999</v>
      </c>
      <c r="L60" s="7"/>
      <c r="M60" s="6">
        <f t="shared" si="1"/>
        <v>18585.099999999999</v>
      </c>
    </row>
    <row r="61" spans="1:13" ht="36">
      <c r="A61" s="1"/>
      <c r="B61" s="24" t="s">
        <v>3</v>
      </c>
      <c r="C61" s="43" t="s">
        <v>32</v>
      </c>
      <c r="D61" s="43" t="s">
        <v>35</v>
      </c>
      <c r="E61" s="22">
        <v>100</v>
      </c>
      <c r="F61" s="22"/>
      <c r="G61" s="13">
        <f t="shared" si="2"/>
        <v>100</v>
      </c>
      <c r="H61" s="17">
        <v>100</v>
      </c>
      <c r="I61" s="19"/>
      <c r="J61" s="15">
        <f t="shared" si="3"/>
        <v>100</v>
      </c>
      <c r="K61" s="6">
        <v>100</v>
      </c>
      <c r="L61" s="7"/>
      <c r="M61" s="6">
        <f t="shared" si="1"/>
        <v>100</v>
      </c>
    </row>
    <row r="62" spans="1:13" ht="36">
      <c r="A62" s="1"/>
      <c r="B62" s="14" t="s">
        <v>82</v>
      </c>
      <c r="C62" s="26" t="s">
        <v>57</v>
      </c>
      <c r="D62" s="26" t="s">
        <v>57</v>
      </c>
      <c r="E62" s="29">
        <v>3720.7</v>
      </c>
      <c r="F62" s="29">
        <f>F64+F65+F66</f>
        <v>4069.9524000000001</v>
      </c>
      <c r="G62" s="29">
        <f t="shared" ref="G62:L62" si="8">G64+G65+G66</f>
        <v>7790.6523999999999</v>
      </c>
      <c r="H62" s="29">
        <f t="shared" si="8"/>
        <v>600</v>
      </c>
      <c r="I62" s="29">
        <f t="shared" si="8"/>
        <v>0</v>
      </c>
      <c r="J62" s="29">
        <f t="shared" si="8"/>
        <v>600</v>
      </c>
      <c r="K62" s="29">
        <f t="shared" si="8"/>
        <v>655</v>
      </c>
      <c r="L62" s="29">
        <f t="shared" si="8"/>
        <v>0</v>
      </c>
      <c r="M62" s="6">
        <f t="shared" si="1"/>
        <v>655</v>
      </c>
    </row>
    <row r="63" spans="1:13" hidden="1">
      <c r="A63" s="1"/>
      <c r="B63" s="24" t="s">
        <v>8</v>
      </c>
      <c r="C63" s="43" t="s">
        <v>57</v>
      </c>
      <c r="D63" s="43" t="s">
        <v>52</v>
      </c>
      <c r="E63" s="22"/>
      <c r="F63" s="22"/>
      <c r="G63" s="13">
        <f t="shared" si="2"/>
        <v>0</v>
      </c>
      <c r="H63" s="13" t="e">
        <f>E63/#REF!*100</f>
        <v>#REF!</v>
      </c>
      <c r="I63" s="19"/>
      <c r="J63" s="15" t="e">
        <f t="shared" si="3"/>
        <v>#REF!</v>
      </c>
      <c r="K63" s="6"/>
      <c r="L63" s="7"/>
      <c r="M63" s="6">
        <f t="shared" si="1"/>
        <v>0</v>
      </c>
    </row>
    <row r="64" spans="1:13">
      <c r="A64" s="1"/>
      <c r="B64" s="24" t="s">
        <v>63</v>
      </c>
      <c r="C64" s="43" t="s">
        <v>57</v>
      </c>
      <c r="D64" s="43" t="s">
        <v>52</v>
      </c>
      <c r="E64" s="22">
        <v>200</v>
      </c>
      <c r="F64" s="22"/>
      <c r="G64" s="13">
        <f t="shared" si="2"/>
        <v>200</v>
      </c>
      <c r="H64" s="17">
        <v>200</v>
      </c>
      <c r="I64" s="19"/>
      <c r="J64" s="15">
        <f t="shared" si="3"/>
        <v>200</v>
      </c>
      <c r="K64" s="6">
        <v>200</v>
      </c>
      <c r="L64" s="7"/>
      <c r="M64" s="6">
        <f t="shared" si="1"/>
        <v>200</v>
      </c>
    </row>
    <row r="65" spans="1:13" ht="15" customHeight="1">
      <c r="A65" s="1"/>
      <c r="B65" s="24" t="s">
        <v>9</v>
      </c>
      <c r="C65" s="43" t="s">
        <v>57</v>
      </c>
      <c r="D65" s="43" t="s">
        <v>53</v>
      </c>
      <c r="E65" s="22">
        <v>100</v>
      </c>
      <c r="F65" s="22">
        <v>0</v>
      </c>
      <c r="G65" s="13">
        <f t="shared" si="2"/>
        <v>100</v>
      </c>
      <c r="H65" s="17">
        <v>50</v>
      </c>
      <c r="I65" s="19"/>
      <c r="J65" s="15">
        <f t="shared" si="3"/>
        <v>50</v>
      </c>
      <c r="K65" s="6">
        <v>55</v>
      </c>
      <c r="L65" s="7"/>
      <c r="M65" s="6">
        <f t="shared" si="1"/>
        <v>55</v>
      </c>
    </row>
    <row r="66" spans="1:13">
      <c r="A66" s="1"/>
      <c r="B66" s="24" t="s">
        <v>61</v>
      </c>
      <c r="C66" s="43" t="s">
        <v>57</v>
      </c>
      <c r="D66" s="43" t="s">
        <v>62</v>
      </c>
      <c r="E66" s="22">
        <v>3420.7</v>
      </c>
      <c r="F66" s="22">
        <v>4069.9524000000001</v>
      </c>
      <c r="G66" s="13">
        <f t="shared" si="2"/>
        <v>7490.6523999999999</v>
      </c>
      <c r="H66" s="17">
        <v>350</v>
      </c>
      <c r="I66" s="19"/>
      <c r="J66" s="15">
        <f t="shared" si="3"/>
        <v>350</v>
      </c>
      <c r="K66" s="6">
        <v>400</v>
      </c>
      <c r="L66" s="7"/>
      <c r="M66" s="6">
        <f t="shared" si="1"/>
        <v>400</v>
      </c>
    </row>
    <row r="67" spans="1:13" s="8" customFormat="1" ht="13.5" hidden="1" customHeight="1">
      <c r="A67" s="2"/>
      <c r="B67" s="14" t="s">
        <v>97</v>
      </c>
      <c r="C67" s="26" t="s">
        <v>94</v>
      </c>
      <c r="D67" s="26" t="s">
        <v>94</v>
      </c>
      <c r="E67" s="29">
        <f t="shared" ref="E67:K67" si="9">E68</f>
        <v>0</v>
      </c>
      <c r="F67" s="29">
        <f t="shared" si="9"/>
        <v>0</v>
      </c>
      <c r="G67" s="29">
        <f t="shared" si="9"/>
        <v>0</v>
      </c>
      <c r="H67" s="29">
        <f t="shared" si="9"/>
        <v>0</v>
      </c>
      <c r="I67" s="29">
        <f t="shared" si="9"/>
        <v>0</v>
      </c>
      <c r="J67" s="29">
        <f t="shared" si="9"/>
        <v>0</v>
      </c>
      <c r="K67" s="29">
        <f t="shared" si="9"/>
        <v>0</v>
      </c>
      <c r="L67" s="58"/>
      <c r="M67" s="6">
        <f t="shared" si="1"/>
        <v>0</v>
      </c>
    </row>
    <row r="68" spans="1:13" ht="24.75" hidden="1" customHeight="1">
      <c r="A68" s="1"/>
      <c r="B68" s="24" t="s">
        <v>96</v>
      </c>
      <c r="C68" s="43" t="s">
        <v>94</v>
      </c>
      <c r="D68" s="43" t="s">
        <v>95</v>
      </c>
      <c r="E68" s="22"/>
      <c r="F68" s="22"/>
      <c r="G68" s="13"/>
      <c r="H68" s="17"/>
      <c r="I68" s="19"/>
      <c r="J68" s="15"/>
      <c r="K68" s="6"/>
      <c r="L68" s="7"/>
      <c r="M68" s="6">
        <f t="shared" si="1"/>
        <v>0</v>
      </c>
    </row>
    <row r="69" spans="1:13">
      <c r="A69" s="1"/>
      <c r="B69" s="14" t="s">
        <v>73</v>
      </c>
      <c r="C69" s="26" t="s">
        <v>49</v>
      </c>
      <c r="D69" s="26" t="s">
        <v>49</v>
      </c>
      <c r="E69" s="29">
        <f t="shared" ref="E69:L69" si="10">E70+E71+E73+E74+E72</f>
        <v>167007</v>
      </c>
      <c r="F69" s="29">
        <f t="shared" si="10"/>
        <v>831.24099999999999</v>
      </c>
      <c r="G69" s="29">
        <f t="shared" si="10"/>
        <v>167838.24100000001</v>
      </c>
      <c r="H69" s="29">
        <f t="shared" si="10"/>
        <v>147862.79999999999</v>
      </c>
      <c r="I69" s="29">
        <f t="shared" si="10"/>
        <v>0</v>
      </c>
      <c r="J69" s="29">
        <f t="shared" si="10"/>
        <v>147862.79999999999</v>
      </c>
      <c r="K69" s="29">
        <f t="shared" si="10"/>
        <v>146219.5</v>
      </c>
      <c r="L69" s="29">
        <f t="shared" si="10"/>
        <v>0</v>
      </c>
      <c r="M69" s="6">
        <f t="shared" si="1"/>
        <v>146219.5</v>
      </c>
    </row>
    <row r="70" spans="1:13" ht="15.75" customHeight="1">
      <c r="A70" s="1"/>
      <c r="B70" s="24" t="s">
        <v>4</v>
      </c>
      <c r="C70" s="43" t="s">
        <v>49</v>
      </c>
      <c r="D70" s="43" t="s">
        <v>36</v>
      </c>
      <c r="E70" s="22">
        <v>13577.2</v>
      </c>
      <c r="F70" s="22">
        <v>257.38299999999998</v>
      </c>
      <c r="G70" s="13">
        <f t="shared" si="2"/>
        <v>13834.583000000001</v>
      </c>
      <c r="H70" s="17">
        <v>11932.9</v>
      </c>
      <c r="I70" s="19"/>
      <c r="J70" s="15">
        <f t="shared" si="3"/>
        <v>11932.9</v>
      </c>
      <c r="K70" s="6">
        <v>11132.9</v>
      </c>
      <c r="L70" s="7"/>
      <c r="M70" s="6">
        <f t="shared" si="1"/>
        <v>11132.9</v>
      </c>
    </row>
    <row r="71" spans="1:13">
      <c r="A71" s="1"/>
      <c r="B71" s="24" t="s">
        <v>5</v>
      </c>
      <c r="C71" s="43" t="s">
        <v>49</v>
      </c>
      <c r="D71" s="43" t="s">
        <v>37</v>
      </c>
      <c r="E71" s="30">
        <v>138543</v>
      </c>
      <c r="F71" s="30">
        <v>153.14400000000001</v>
      </c>
      <c r="G71" s="13">
        <f t="shared" si="2"/>
        <v>138696.144</v>
      </c>
      <c r="H71" s="17">
        <v>122968.9</v>
      </c>
      <c r="I71" s="22"/>
      <c r="J71" s="15">
        <f t="shared" si="3"/>
        <v>122968.9</v>
      </c>
      <c r="K71" s="6">
        <v>122505</v>
      </c>
      <c r="L71" s="7"/>
      <c r="M71" s="6">
        <f t="shared" si="1"/>
        <v>122505</v>
      </c>
    </row>
    <row r="72" spans="1:13" ht="24">
      <c r="A72" s="1"/>
      <c r="B72" s="24" t="s">
        <v>83</v>
      </c>
      <c r="C72" s="43" t="s">
        <v>49</v>
      </c>
      <c r="D72" s="43" t="s">
        <v>84</v>
      </c>
      <c r="E72" s="30">
        <v>9318.4</v>
      </c>
      <c r="F72" s="30">
        <v>327.899</v>
      </c>
      <c r="G72" s="13">
        <f t="shared" si="2"/>
        <v>9646.2989999999991</v>
      </c>
      <c r="H72" s="17">
        <v>8137.6</v>
      </c>
      <c r="I72" s="19"/>
      <c r="J72" s="15">
        <f t="shared" si="3"/>
        <v>8137.6</v>
      </c>
      <c r="K72" s="6">
        <v>7952.2</v>
      </c>
      <c r="L72" s="7"/>
      <c r="M72" s="6">
        <f t="shared" si="1"/>
        <v>7952.2</v>
      </c>
    </row>
    <row r="73" spans="1:13" ht="24">
      <c r="A73" s="1"/>
      <c r="B73" s="24" t="s">
        <v>6</v>
      </c>
      <c r="C73" s="43" t="s">
        <v>49</v>
      </c>
      <c r="D73" s="43" t="s">
        <v>38</v>
      </c>
      <c r="E73" s="18">
        <v>965.4</v>
      </c>
      <c r="F73" s="18"/>
      <c r="G73" s="13">
        <f t="shared" si="2"/>
        <v>965.4</v>
      </c>
      <c r="H73" s="17">
        <v>1003.8</v>
      </c>
      <c r="I73" s="19"/>
      <c r="J73" s="15">
        <f t="shared" si="3"/>
        <v>1003.8</v>
      </c>
      <c r="K73" s="6">
        <v>909.8</v>
      </c>
      <c r="L73" s="7"/>
      <c r="M73" s="6">
        <f t="shared" si="1"/>
        <v>909.8</v>
      </c>
    </row>
    <row r="74" spans="1:13" ht="24">
      <c r="A74" s="1"/>
      <c r="B74" s="24" t="s">
        <v>10</v>
      </c>
      <c r="C74" s="43" t="s">
        <v>49</v>
      </c>
      <c r="D74" s="43" t="s">
        <v>39</v>
      </c>
      <c r="E74" s="18">
        <v>4603</v>
      </c>
      <c r="F74" s="18">
        <v>92.814999999999998</v>
      </c>
      <c r="G74" s="13">
        <f t="shared" si="2"/>
        <v>4695.8149999999996</v>
      </c>
      <c r="H74" s="17">
        <v>3819.6</v>
      </c>
      <c r="I74" s="19"/>
      <c r="J74" s="15">
        <f t="shared" si="3"/>
        <v>3819.6</v>
      </c>
      <c r="K74" s="6">
        <v>3719.6</v>
      </c>
      <c r="L74" s="7"/>
      <c r="M74" s="6">
        <f t="shared" si="1"/>
        <v>3719.6</v>
      </c>
    </row>
    <row r="75" spans="1:13" ht="22.5" customHeight="1">
      <c r="A75" s="1"/>
      <c r="B75" s="14" t="s">
        <v>74</v>
      </c>
      <c r="C75" s="26" t="s">
        <v>40</v>
      </c>
      <c r="D75" s="26" t="s">
        <v>40</v>
      </c>
      <c r="E75" s="13">
        <f t="shared" ref="E75:L75" si="11">E76+E77</f>
        <v>7701</v>
      </c>
      <c r="F75" s="13">
        <f t="shared" si="11"/>
        <v>37.527999999999999</v>
      </c>
      <c r="G75" s="13">
        <f t="shared" si="11"/>
        <v>7738.5279999999993</v>
      </c>
      <c r="H75" s="13">
        <f t="shared" si="11"/>
        <v>6684.8</v>
      </c>
      <c r="I75" s="13">
        <f t="shared" si="11"/>
        <v>0</v>
      </c>
      <c r="J75" s="13">
        <f t="shared" si="11"/>
        <v>6684.8</v>
      </c>
      <c r="K75" s="13">
        <f t="shared" si="11"/>
        <v>6992.3</v>
      </c>
      <c r="L75" s="13">
        <f t="shared" si="11"/>
        <v>0</v>
      </c>
      <c r="M75" s="6">
        <f t="shared" si="1"/>
        <v>6992.3</v>
      </c>
    </row>
    <row r="76" spans="1:13">
      <c r="A76" s="1"/>
      <c r="B76" s="24" t="s">
        <v>7</v>
      </c>
      <c r="C76" s="43" t="s">
        <v>40</v>
      </c>
      <c r="D76" s="43" t="s">
        <v>41</v>
      </c>
      <c r="E76" s="22">
        <v>6652.4</v>
      </c>
      <c r="F76" s="22">
        <v>0</v>
      </c>
      <c r="G76" s="13">
        <f t="shared" si="2"/>
        <v>6652.4</v>
      </c>
      <c r="H76" s="17">
        <v>5964.8</v>
      </c>
      <c r="I76" s="19"/>
      <c r="J76" s="15">
        <f t="shared" si="3"/>
        <v>5964.8</v>
      </c>
      <c r="K76" s="6">
        <v>6392.3</v>
      </c>
      <c r="L76" s="7"/>
      <c r="M76" s="6">
        <f t="shared" si="1"/>
        <v>6392.3</v>
      </c>
    </row>
    <row r="77" spans="1:13" ht="33.75" customHeight="1">
      <c r="A77" s="1"/>
      <c r="B77" s="24" t="s">
        <v>23</v>
      </c>
      <c r="C77" s="43" t="s">
        <v>40</v>
      </c>
      <c r="D77" s="43" t="s">
        <v>42</v>
      </c>
      <c r="E77" s="22">
        <v>1048.5999999999999</v>
      </c>
      <c r="F77" s="22">
        <v>37.527999999999999</v>
      </c>
      <c r="G77" s="13">
        <f t="shared" si="2"/>
        <v>1086.1279999999999</v>
      </c>
      <c r="H77" s="17">
        <v>720</v>
      </c>
      <c r="I77" s="19"/>
      <c r="J77" s="15">
        <f t="shared" si="3"/>
        <v>720</v>
      </c>
      <c r="K77" s="6">
        <v>600</v>
      </c>
      <c r="L77" s="7"/>
      <c r="M77" s="6">
        <f t="shared" si="1"/>
        <v>600</v>
      </c>
    </row>
    <row r="78" spans="1:13" ht="23.25" customHeight="1">
      <c r="A78" s="1"/>
      <c r="B78" s="14" t="s">
        <v>75</v>
      </c>
      <c r="C78" s="26" t="s">
        <v>43</v>
      </c>
      <c r="D78" s="26" t="s">
        <v>43</v>
      </c>
      <c r="E78" s="29">
        <f>E79+E80+E81+E82</f>
        <v>20146.3</v>
      </c>
      <c r="F78" s="29">
        <f t="shared" ref="F78:L78" si="12">F79+F80+F81+F82</f>
        <v>20.655000000000001</v>
      </c>
      <c r="G78" s="29">
        <f t="shared" si="12"/>
        <v>20166.954999999998</v>
      </c>
      <c r="H78" s="29">
        <f t="shared" si="12"/>
        <v>17061</v>
      </c>
      <c r="I78" s="29">
        <f t="shared" si="12"/>
        <v>0</v>
      </c>
      <c r="J78" s="29">
        <f t="shared" si="12"/>
        <v>17061</v>
      </c>
      <c r="K78" s="29">
        <f t="shared" si="12"/>
        <v>17512.5</v>
      </c>
      <c r="L78" s="29">
        <f t="shared" si="12"/>
        <v>0</v>
      </c>
      <c r="M78" s="6">
        <f t="shared" si="1"/>
        <v>17512.5</v>
      </c>
    </row>
    <row r="79" spans="1:13">
      <c r="A79" s="1"/>
      <c r="B79" s="24" t="s">
        <v>11</v>
      </c>
      <c r="C79" s="43" t="s">
        <v>43</v>
      </c>
      <c r="D79" s="43" t="s">
        <v>44</v>
      </c>
      <c r="E79" s="22">
        <v>1100.4000000000001</v>
      </c>
      <c r="F79" s="22">
        <v>0</v>
      </c>
      <c r="G79" s="13">
        <f t="shared" si="2"/>
        <v>1100.4000000000001</v>
      </c>
      <c r="H79" s="17">
        <v>794.5</v>
      </c>
      <c r="I79" s="40"/>
      <c r="J79" s="15">
        <f t="shared" si="3"/>
        <v>794.5</v>
      </c>
      <c r="K79" s="6">
        <v>574.5</v>
      </c>
      <c r="L79" s="7"/>
      <c r="M79" s="6">
        <f t="shared" si="1"/>
        <v>574.5</v>
      </c>
    </row>
    <row r="80" spans="1:13" ht="12" customHeight="1">
      <c r="A80" s="1"/>
      <c r="B80" s="24" t="s">
        <v>13</v>
      </c>
      <c r="C80" s="43" t="s">
        <v>43</v>
      </c>
      <c r="D80" s="43" t="s">
        <v>54</v>
      </c>
      <c r="E80" s="22">
        <v>1082.9000000000001</v>
      </c>
      <c r="F80" s="22">
        <v>0</v>
      </c>
      <c r="G80" s="13">
        <f t="shared" si="2"/>
        <v>1082.9000000000001</v>
      </c>
      <c r="H80" s="17"/>
      <c r="I80" s="40"/>
      <c r="J80" s="15">
        <f t="shared" si="3"/>
        <v>0</v>
      </c>
      <c r="K80" s="6">
        <v>710</v>
      </c>
      <c r="L80" s="6"/>
      <c r="M80" s="6">
        <f t="shared" si="1"/>
        <v>710</v>
      </c>
    </row>
    <row r="81" spans="1:13">
      <c r="A81" s="1"/>
      <c r="B81" s="24" t="s">
        <v>19</v>
      </c>
      <c r="C81" s="43" t="s">
        <v>43</v>
      </c>
      <c r="D81" s="43" t="s">
        <v>45</v>
      </c>
      <c r="E81" s="22">
        <v>17045.099999999999</v>
      </c>
      <c r="F81" s="22"/>
      <c r="G81" s="13">
        <f t="shared" si="2"/>
        <v>17045.099999999999</v>
      </c>
      <c r="H81" s="17">
        <v>15374.6</v>
      </c>
      <c r="I81" s="19"/>
      <c r="J81" s="15">
        <f t="shared" si="3"/>
        <v>15374.6</v>
      </c>
      <c r="K81" s="6">
        <v>15336.1</v>
      </c>
      <c r="L81" s="7"/>
      <c r="M81" s="6">
        <f t="shared" si="1"/>
        <v>15336.1</v>
      </c>
    </row>
    <row r="82" spans="1:13" ht="36">
      <c r="A82" s="1"/>
      <c r="B82" s="24" t="s">
        <v>14</v>
      </c>
      <c r="C82" s="43" t="s">
        <v>43</v>
      </c>
      <c r="D82" s="43" t="s">
        <v>46</v>
      </c>
      <c r="E82" s="25">
        <v>917.9</v>
      </c>
      <c r="F82" s="22">
        <v>20.655000000000001</v>
      </c>
      <c r="G82" s="13">
        <f t="shared" si="2"/>
        <v>938.55499999999995</v>
      </c>
      <c r="H82" s="17">
        <v>891.9</v>
      </c>
      <c r="I82" s="19">
        <v>0</v>
      </c>
      <c r="J82" s="15">
        <f t="shared" si="3"/>
        <v>891.9</v>
      </c>
      <c r="K82" s="6">
        <v>891.9</v>
      </c>
      <c r="L82" s="7">
        <v>0</v>
      </c>
      <c r="M82" s="6">
        <f t="shared" si="1"/>
        <v>891.9</v>
      </c>
    </row>
    <row r="83" spans="1:13" ht="30" customHeight="1">
      <c r="A83" s="1"/>
      <c r="B83" s="14" t="s">
        <v>76</v>
      </c>
      <c r="C83" s="26" t="s">
        <v>50</v>
      </c>
      <c r="D83" s="26" t="s">
        <v>47</v>
      </c>
      <c r="E83" s="29">
        <f t="shared" ref="E83:L83" si="13">E84+E85</f>
        <v>100</v>
      </c>
      <c r="F83" s="29">
        <f t="shared" si="13"/>
        <v>0</v>
      </c>
      <c r="G83" s="29">
        <f t="shared" si="13"/>
        <v>100</v>
      </c>
      <c r="H83" s="29">
        <f t="shared" si="13"/>
        <v>0</v>
      </c>
      <c r="I83" s="29">
        <f t="shared" si="13"/>
        <v>0</v>
      </c>
      <c r="J83" s="29">
        <f t="shared" si="13"/>
        <v>0</v>
      </c>
      <c r="K83" s="29">
        <f t="shared" si="13"/>
        <v>0</v>
      </c>
      <c r="L83" s="29">
        <f t="shared" si="13"/>
        <v>0</v>
      </c>
      <c r="M83" s="6">
        <f t="shared" si="1"/>
        <v>0</v>
      </c>
    </row>
    <row r="84" spans="1:13">
      <c r="A84" s="1"/>
      <c r="B84" s="24" t="s">
        <v>22</v>
      </c>
      <c r="C84" s="43" t="s">
        <v>50</v>
      </c>
      <c r="D84" s="43" t="s">
        <v>47</v>
      </c>
      <c r="E84" s="22">
        <v>100</v>
      </c>
      <c r="F84" s="22"/>
      <c r="G84" s="13">
        <f t="shared" si="2"/>
        <v>100</v>
      </c>
      <c r="H84" s="17"/>
      <c r="I84" s="19"/>
      <c r="J84" s="15">
        <f t="shared" si="3"/>
        <v>0</v>
      </c>
      <c r="K84" s="6"/>
      <c r="L84" s="7"/>
      <c r="M84" s="6">
        <f t="shared" si="1"/>
        <v>0</v>
      </c>
    </row>
    <row r="85" spans="1:13" hidden="1">
      <c r="B85" s="31" t="s">
        <v>85</v>
      </c>
      <c r="C85" s="32">
        <v>1100</v>
      </c>
      <c r="D85" s="32">
        <v>1102</v>
      </c>
      <c r="E85" s="33"/>
      <c r="F85" s="33"/>
      <c r="G85" s="13">
        <f t="shared" si="2"/>
        <v>0</v>
      </c>
      <c r="H85" s="13"/>
      <c r="I85" s="19"/>
      <c r="J85" s="15">
        <f t="shared" si="3"/>
        <v>0</v>
      </c>
      <c r="K85" s="6"/>
      <c r="L85" s="7"/>
      <c r="M85" s="6">
        <f t="shared" si="1"/>
        <v>0</v>
      </c>
    </row>
    <row r="86" spans="1:13" ht="50.25" customHeight="1">
      <c r="B86" s="14" t="s">
        <v>77</v>
      </c>
      <c r="C86" s="26" t="s">
        <v>48</v>
      </c>
      <c r="D86" s="26" t="s">
        <v>48</v>
      </c>
      <c r="E86" s="15">
        <f>E87+E88+E91</f>
        <v>4763.1000000000004</v>
      </c>
      <c r="F86" s="15">
        <f t="shared" ref="F86:L86" si="14">F87+F88+F91</f>
        <v>80</v>
      </c>
      <c r="G86" s="15">
        <f t="shared" si="14"/>
        <v>4843.1000000000004</v>
      </c>
      <c r="H86" s="15">
        <f t="shared" si="14"/>
        <v>3263.1</v>
      </c>
      <c r="I86" s="15">
        <f t="shared" si="14"/>
        <v>0</v>
      </c>
      <c r="J86" s="15">
        <f t="shared" si="14"/>
        <v>3263.1</v>
      </c>
      <c r="K86" s="13">
        <f t="shared" si="14"/>
        <v>3263.1</v>
      </c>
      <c r="L86" s="13">
        <f t="shared" si="14"/>
        <v>0</v>
      </c>
      <c r="M86" s="6">
        <f t="shared" si="1"/>
        <v>3263.1</v>
      </c>
    </row>
    <row r="87" spans="1:13" ht="36" customHeight="1">
      <c r="B87" s="24" t="s">
        <v>65</v>
      </c>
      <c r="C87" s="43" t="s">
        <v>48</v>
      </c>
      <c r="D87" s="43" t="s">
        <v>55</v>
      </c>
      <c r="E87" s="21">
        <v>3263.1</v>
      </c>
      <c r="F87" s="21"/>
      <c r="G87" s="13">
        <f t="shared" si="2"/>
        <v>3263.1</v>
      </c>
      <c r="H87" s="17">
        <v>3263.1</v>
      </c>
      <c r="I87" s="19"/>
      <c r="J87" s="15">
        <f t="shared" si="3"/>
        <v>3263.1</v>
      </c>
      <c r="K87" s="6">
        <v>3263.1</v>
      </c>
      <c r="L87" s="7"/>
      <c r="M87" s="6">
        <f t="shared" si="1"/>
        <v>3263.1</v>
      </c>
    </row>
    <row r="88" spans="1:13" hidden="1">
      <c r="B88" s="24" t="s">
        <v>20</v>
      </c>
      <c r="C88" s="43" t="s">
        <v>48</v>
      </c>
      <c r="D88" s="43" t="s">
        <v>56</v>
      </c>
      <c r="E88" s="22"/>
      <c r="F88" s="22"/>
      <c r="G88" s="13">
        <f t="shared" si="2"/>
        <v>0</v>
      </c>
      <c r="H88" s="17"/>
      <c r="I88" s="19"/>
      <c r="J88" s="15">
        <f t="shared" si="3"/>
        <v>0</v>
      </c>
      <c r="K88" s="6"/>
      <c r="L88" s="7"/>
      <c r="M88" s="6">
        <f t="shared" si="1"/>
        <v>0</v>
      </c>
    </row>
    <row r="89" spans="1:13" s="2" customFormat="1" ht="50.25" hidden="1" customHeight="1">
      <c r="B89" s="45" t="s">
        <v>78</v>
      </c>
      <c r="C89" s="32">
        <v>1400</v>
      </c>
      <c r="D89" s="32">
        <v>1403</v>
      </c>
      <c r="E89" s="34"/>
      <c r="F89" s="34"/>
      <c r="G89" s="13">
        <f t="shared" si="2"/>
        <v>0</v>
      </c>
      <c r="H89" s="34"/>
      <c r="I89" s="34">
        <f t="shared" ref="I89:K89" si="15">I91</f>
        <v>0</v>
      </c>
      <c r="J89" s="34">
        <f t="shared" si="15"/>
        <v>0</v>
      </c>
      <c r="K89" s="49">
        <f t="shared" si="15"/>
        <v>0</v>
      </c>
      <c r="L89" s="58"/>
      <c r="M89" s="6">
        <f t="shared" si="1"/>
        <v>0</v>
      </c>
    </row>
    <row r="90" spans="1:13" hidden="1">
      <c r="B90" s="35"/>
      <c r="C90" s="35"/>
      <c r="D90" s="35"/>
      <c r="E90" s="35"/>
      <c r="F90" s="35"/>
      <c r="G90" s="13">
        <f t="shared" si="2"/>
        <v>0</v>
      </c>
      <c r="H90" s="17"/>
      <c r="I90" s="19"/>
      <c r="J90" s="15">
        <f t="shared" si="3"/>
        <v>0</v>
      </c>
      <c r="K90" s="6"/>
      <c r="L90" s="7"/>
      <c r="M90" s="6">
        <f t="shared" si="1"/>
        <v>0</v>
      </c>
    </row>
    <row r="91" spans="1:13" ht="36.75" customHeight="1">
      <c r="B91" s="36" t="s">
        <v>79</v>
      </c>
      <c r="C91" s="32">
        <v>1400</v>
      </c>
      <c r="D91" s="32">
        <v>1403</v>
      </c>
      <c r="E91" s="28">
        <v>1500</v>
      </c>
      <c r="F91" s="28">
        <v>80</v>
      </c>
      <c r="G91" s="13">
        <f t="shared" si="2"/>
        <v>1580</v>
      </c>
      <c r="H91" s="17"/>
      <c r="I91" s="19"/>
      <c r="J91" s="15">
        <f t="shared" si="3"/>
        <v>0</v>
      </c>
      <c r="K91" s="6"/>
      <c r="L91" s="7"/>
      <c r="M91" s="6">
        <f t="shared" si="1"/>
        <v>0</v>
      </c>
    </row>
    <row r="92" spans="1:13" ht="35.25" customHeight="1">
      <c r="B92" s="37" t="s">
        <v>108</v>
      </c>
      <c r="C92" s="48" t="s">
        <v>109</v>
      </c>
      <c r="D92" s="48" t="s">
        <v>109</v>
      </c>
      <c r="E92" s="7">
        <f>E93</f>
        <v>0</v>
      </c>
      <c r="F92" s="7"/>
      <c r="G92" s="13">
        <f t="shared" si="2"/>
        <v>0</v>
      </c>
      <c r="H92" s="6">
        <f>H93</f>
        <v>1791</v>
      </c>
      <c r="I92" s="6"/>
      <c r="J92" s="6">
        <f>H92+I92</f>
        <v>1791</v>
      </c>
      <c r="K92" s="6">
        <f>K93</f>
        <v>3612</v>
      </c>
      <c r="L92" s="6">
        <f>L93</f>
        <v>0</v>
      </c>
      <c r="M92" s="6">
        <f t="shared" si="1"/>
        <v>3612</v>
      </c>
    </row>
    <row r="93" spans="1:13" ht="24.75" customHeight="1">
      <c r="B93" s="59" t="s">
        <v>88</v>
      </c>
      <c r="C93" s="54">
        <v>9999</v>
      </c>
      <c r="D93" s="54">
        <v>9999</v>
      </c>
      <c r="E93" s="7"/>
      <c r="F93" s="7"/>
      <c r="G93" s="13">
        <f t="shared" si="2"/>
        <v>0</v>
      </c>
      <c r="H93" s="6">
        <v>1791</v>
      </c>
      <c r="I93" s="6"/>
      <c r="J93" s="6">
        <f>H93+I93</f>
        <v>1791</v>
      </c>
      <c r="K93" s="6">
        <v>3612</v>
      </c>
      <c r="L93" s="7"/>
      <c r="M93" s="6">
        <f t="shared" si="1"/>
        <v>3612</v>
      </c>
    </row>
  </sheetData>
  <mergeCells count="33">
    <mergeCell ref="B19:M19"/>
    <mergeCell ref="B2:K2"/>
    <mergeCell ref="B3:K3"/>
    <mergeCell ref="B4:K4"/>
    <mergeCell ref="B5:K5"/>
    <mergeCell ref="B6:K6"/>
    <mergeCell ref="B11:M11"/>
    <mergeCell ref="B12:M12"/>
    <mergeCell ref="B13:M13"/>
    <mergeCell ref="B14:M14"/>
    <mergeCell ref="B17:M17"/>
    <mergeCell ref="B18:M18"/>
    <mergeCell ref="B35:H35"/>
    <mergeCell ref="B20:M20"/>
    <mergeCell ref="B21:M21"/>
    <mergeCell ref="B22:M22"/>
    <mergeCell ref="B23:M23"/>
    <mergeCell ref="B25:K25"/>
    <mergeCell ref="B29:H29"/>
    <mergeCell ref="B30:H30"/>
    <mergeCell ref="B31:H31"/>
    <mergeCell ref="B32:H32"/>
    <mergeCell ref="B33:H33"/>
    <mergeCell ref="B34:H34"/>
    <mergeCell ref="B36:H36"/>
    <mergeCell ref="B37:H37"/>
    <mergeCell ref="B38:B41"/>
    <mergeCell ref="C38:C41"/>
    <mergeCell ref="D38:D41"/>
    <mergeCell ref="E38:M39"/>
    <mergeCell ref="E40:G40"/>
    <mergeCell ref="H40:J40"/>
    <mergeCell ref="K40:M40"/>
  </mergeCells>
  <pageMargins left="0" right="0" top="0" bottom="0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93"/>
  <sheetViews>
    <sheetView topLeftCell="A10" zoomScaleNormal="100" zoomScaleSheetLayoutView="100" workbookViewId="0">
      <selection activeCell="U41" sqref="U41"/>
    </sheetView>
  </sheetViews>
  <sheetFormatPr defaultRowHeight="12.75"/>
  <cols>
    <col min="1" max="1" width="1.28515625" customWidth="1"/>
    <col min="2" max="2" width="19.28515625" customWidth="1"/>
    <col min="3" max="3" width="5.28515625" customWidth="1"/>
    <col min="4" max="4" width="5.42578125" customWidth="1"/>
    <col min="5" max="5" width="8.28515625" customWidth="1"/>
    <col min="6" max="6" width="8.140625" customWidth="1"/>
    <col min="7" max="7" width="8.28515625" customWidth="1"/>
    <col min="8" max="8" width="8.42578125" customWidth="1"/>
    <col min="9" max="9" width="6.85546875" customWidth="1"/>
    <col min="10" max="10" width="9.140625" customWidth="1"/>
    <col min="11" max="11" width="8.7109375" customWidth="1"/>
    <col min="12" max="12" width="6" customWidth="1"/>
    <col min="13" max="13" width="8" customWidth="1"/>
  </cols>
  <sheetData>
    <row r="1" spans="2:13" hidden="1"/>
    <row r="2" spans="2:13" hidden="1"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2:13" hidden="1"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2:13" hidden="1"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2:13" hidden="1"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2:13" hidden="1"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2:13" hidden="1"/>
    <row r="8" spans="2:13" hidden="1"/>
    <row r="9" spans="2:13" hidden="1"/>
    <row r="11" spans="2:13">
      <c r="B11" s="95" t="s">
        <v>99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</row>
    <row r="12" spans="2:13">
      <c r="B12" s="94" t="s">
        <v>101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</row>
    <row r="13" spans="2:13">
      <c r="B13" s="94" t="s">
        <v>100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</row>
    <row r="14" spans="2:13" ht="11.25" customHeight="1">
      <c r="B14" s="91" t="s">
        <v>120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</row>
    <row r="15" spans="2:13" ht="1.5" hidden="1" customHeight="1"/>
    <row r="17" spans="1:13">
      <c r="A17" s="1"/>
      <c r="B17" s="95" t="s">
        <v>99</v>
      </c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</row>
    <row r="18" spans="1:13">
      <c r="A18" s="1"/>
      <c r="B18" s="94" t="s">
        <v>101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</row>
    <row r="19" spans="1:13">
      <c r="A19" s="1"/>
      <c r="B19" s="94" t="s">
        <v>100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</row>
    <row r="20" spans="1:13">
      <c r="A20" s="1"/>
      <c r="B20" s="91" t="s">
        <v>118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</row>
    <row r="21" spans="1:13">
      <c r="A21" s="1"/>
      <c r="B21" s="91" t="s">
        <v>113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</row>
    <row r="22" spans="1:13">
      <c r="A22" s="1"/>
      <c r="B22" s="91" t="s">
        <v>114</v>
      </c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</row>
    <row r="23" spans="1:13">
      <c r="A23" s="1"/>
      <c r="B23" s="91" t="s">
        <v>104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</row>
    <row r="24" spans="1:13">
      <c r="A24" s="1"/>
      <c r="B24" s="1"/>
      <c r="C24" s="67"/>
      <c r="D24" s="67"/>
      <c r="E24" s="67"/>
      <c r="F24" s="67"/>
      <c r="G24" s="67"/>
      <c r="H24" s="67"/>
    </row>
    <row r="25" spans="1:13" ht="42" customHeight="1">
      <c r="A25" s="1"/>
      <c r="B25" s="92" t="s">
        <v>105</v>
      </c>
      <c r="C25" s="92"/>
      <c r="D25" s="92"/>
      <c r="E25" s="92"/>
      <c r="F25" s="92"/>
      <c r="G25" s="92"/>
      <c r="H25" s="92"/>
      <c r="I25" s="92"/>
      <c r="J25" s="92"/>
      <c r="K25" s="92"/>
    </row>
    <row r="26" spans="1:13" hidden="1">
      <c r="A26" s="1"/>
      <c r="B26" s="66"/>
      <c r="C26" s="66"/>
      <c r="D26" s="66"/>
      <c r="E26" s="66"/>
      <c r="F26" s="66"/>
      <c r="G26" s="66"/>
      <c r="H26" s="66"/>
    </row>
    <row r="27" spans="1:13" hidden="1">
      <c r="A27" s="1"/>
      <c r="B27" s="3"/>
      <c r="C27" s="3"/>
      <c r="D27" s="3"/>
      <c r="E27" s="3"/>
      <c r="F27" s="3"/>
      <c r="G27" s="3"/>
      <c r="H27" s="3"/>
    </row>
    <row r="28" spans="1:13">
      <c r="A28" s="1"/>
      <c r="B28" s="3"/>
      <c r="C28" s="3"/>
      <c r="D28" s="3"/>
      <c r="E28" s="3"/>
      <c r="F28" s="3"/>
      <c r="G28" s="3"/>
      <c r="H28" s="3"/>
    </row>
    <row r="29" spans="1:13" hidden="1">
      <c r="A29" s="1"/>
      <c r="B29" s="93"/>
      <c r="C29" s="93"/>
      <c r="D29" s="93"/>
      <c r="E29" s="93"/>
      <c r="F29" s="93"/>
      <c r="G29" s="93"/>
      <c r="H29" s="93"/>
    </row>
    <row r="30" spans="1:13" hidden="1">
      <c r="A30" s="1"/>
      <c r="B30" s="89"/>
      <c r="C30" s="89"/>
      <c r="D30" s="89"/>
      <c r="E30" s="89"/>
      <c r="F30" s="89"/>
      <c r="G30" s="89"/>
      <c r="H30" s="89"/>
    </row>
    <row r="31" spans="1:13" hidden="1">
      <c r="A31" s="1"/>
      <c r="B31" s="90"/>
      <c r="C31" s="90"/>
      <c r="D31" s="90"/>
      <c r="E31" s="90"/>
      <c r="F31" s="90"/>
      <c r="G31" s="90"/>
      <c r="H31" s="90"/>
    </row>
    <row r="32" spans="1:13" hidden="1">
      <c r="A32" s="1"/>
      <c r="B32" s="90"/>
      <c r="C32" s="90"/>
      <c r="D32" s="90"/>
      <c r="E32" s="90"/>
      <c r="F32" s="90"/>
      <c r="G32" s="90"/>
      <c r="H32" s="90"/>
    </row>
    <row r="33" spans="1:13" hidden="1">
      <c r="A33" s="1"/>
      <c r="B33" s="90"/>
      <c r="C33" s="90"/>
      <c r="D33" s="90"/>
      <c r="E33" s="90"/>
      <c r="F33" s="90"/>
      <c r="G33" s="90"/>
      <c r="H33" s="90"/>
    </row>
    <row r="34" spans="1:13" hidden="1">
      <c r="A34" s="1"/>
      <c r="B34" s="90"/>
      <c r="C34" s="90"/>
      <c r="D34" s="90"/>
      <c r="E34" s="90"/>
      <c r="F34" s="90"/>
      <c r="G34" s="90"/>
      <c r="H34" s="90"/>
    </row>
    <row r="35" spans="1:13" hidden="1">
      <c r="A35" s="1"/>
      <c r="B35" s="90"/>
      <c r="C35" s="90"/>
      <c r="D35" s="90"/>
      <c r="E35" s="90"/>
      <c r="F35" s="90"/>
      <c r="G35" s="90"/>
      <c r="H35" s="90"/>
    </row>
    <row r="36" spans="1:13" hidden="1">
      <c r="A36" s="1"/>
      <c r="B36" s="78"/>
      <c r="C36" s="78"/>
      <c r="D36" s="78"/>
      <c r="E36" s="78"/>
      <c r="F36" s="78"/>
      <c r="G36" s="78"/>
      <c r="H36" s="78"/>
    </row>
    <row r="37" spans="1:13" hidden="1">
      <c r="A37" s="1"/>
      <c r="B37" s="79"/>
      <c r="C37" s="79"/>
      <c r="D37" s="79"/>
      <c r="E37" s="80"/>
      <c r="F37" s="80"/>
      <c r="G37" s="80"/>
      <c r="H37" s="80"/>
    </row>
    <row r="38" spans="1:13" ht="12.75" customHeight="1">
      <c r="A38" s="1"/>
      <c r="B38" s="81" t="s">
        <v>93</v>
      </c>
      <c r="C38" s="81" t="s">
        <v>0</v>
      </c>
      <c r="D38" s="82" t="s">
        <v>1</v>
      </c>
      <c r="E38" s="85" t="s">
        <v>107</v>
      </c>
      <c r="F38" s="86"/>
      <c r="G38" s="86"/>
      <c r="H38" s="86"/>
      <c r="I38" s="86"/>
      <c r="J38" s="86"/>
      <c r="K38" s="86"/>
      <c r="L38" s="86"/>
      <c r="M38" s="97"/>
    </row>
    <row r="39" spans="1:13" ht="3.75" customHeight="1">
      <c r="A39" s="1"/>
      <c r="B39" s="81"/>
      <c r="C39" s="81"/>
      <c r="D39" s="83"/>
      <c r="E39" s="87"/>
      <c r="F39" s="88"/>
      <c r="G39" s="88"/>
      <c r="H39" s="88"/>
      <c r="I39" s="88"/>
      <c r="J39" s="88"/>
      <c r="K39" s="88"/>
      <c r="L39" s="88"/>
      <c r="M39" s="98"/>
    </row>
    <row r="40" spans="1:13" ht="16.5" customHeight="1">
      <c r="A40" s="1"/>
      <c r="B40" s="81"/>
      <c r="C40" s="81"/>
      <c r="D40" s="83"/>
      <c r="E40" s="84" t="s">
        <v>87</v>
      </c>
      <c r="F40" s="84"/>
      <c r="G40" s="84"/>
      <c r="H40" s="84" t="s">
        <v>89</v>
      </c>
      <c r="I40" s="84"/>
      <c r="J40" s="84"/>
      <c r="K40" s="99" t="s">
        <v>106</v>
      </c>
      <c r="L40" s="100"/>
      <c r="M40" s="101"/>
    </row>
    <row r="41" spans="1:13" ht="41.25" customHeight="1">
      <c r="A41" s="1"/>
      <c r="B41" s="81"/>
      <c r="C41" s="81"/>
      <c r="D41" s="84"/>
      <c r="E41" s="9" t="s">
        <v>115</v>
      </c>
      <c r="F41" s="9" t="s">
        <v>90</v>
      </c>
      <c r="G41" s="9" t="s">
        <v>91</v>
      </c>
      <c r="H41" s="9" t="s">
        <v>115</v>
      </c>
      <c r="I41" s="9" t="s">
        <v>90</v>
      </c>
      <c r="J41" s="9" t="s">
        <v>91</v>
      </c>
      <c r="K41" s="9" t="s">
        <v>115</v>
      </c>
      <c r="L41" s="9" t="s">
        <v>90</v>
      </c>
      <c r="M41" s="9" t="s">
        <v>91</v>
      </c>
    </row>
    <row r="42" spans="1:13" ht="14.25" customHeight="1">
      <c r="A42" s="1"/>
      <c r="B42" s="12" t="s">
        <v>51</v>
      </c>
      <c r="C42" s="41"/>
      <c r="D42" s="41"/>
      <c r="E42" s="13">
        <f>E43+E52+E54+E56+E62+E67+E69+E75+E78+E83+E86+E92</f>
        <v>257755.9</v>
      </c>
      <c r="F42" s="13">
        <f>F43+F52+F54+F56+F62+F67+F69+F75+F78+F83+F86+F92</f>
        <v>3093.5899999999997</v>
      </c>
      <c r="G42" s="13">
        <f>G43+G52+G54+G56+G62+G67+G69+G75+G78+G83+G86+G92</f>
        <v>260849.52600000001</v>
      </c>
      <c r="H42" s="13">
        <f>H43+H52+H54+H56+H62+H67+H69+H75+H78+H83+H86+H92</f>
        <v>221377.09999999998</v>
      </c>
      <c r="I42" s="13">
        <f>I43+I52+I56+I62+I69+I75+I78+I83+I86+I92</f>
        <v>95.9</v>
      </c>
      <c r="J42" s="13">
        <f>J43+J52+J54+J56+J62+J67+J69+J75+J78+J83+J86+J92</f>
        <v>221422.99999999997</v>
      </c>
      <c r="K42" s="13">
        <f>K43+K52+K54+K56+K62+K67+K69+K75+K78+K83+K86+K92</f>
        <v>219112.69999999998</v>
      </c>
      <c r="L42" s="13">
        <f>L43+L52+L54+L56+L62+L67+L69+L75+L78+L83+L86+L92</f>
        <v>95.9</v>
      </c>
      <c r="M42" s="6">
        <f>K42+L42</f>
        <v>219208.59999999998</v>
      </c>
    </row>
    <row r="43" spans="1:13" ht="26.25" customHeight="1">
      <c r="A43" s="2"/>
      <c r="B43" s="14" t="s">
        <v>70</v>
      </c>
      <c r="C43" s="26" t="s">
        <v>25</v>
      </c>
      <c r="D43" s="42" t="s">
        <v>25</v>
      </c>
      <c r="E43" s="13">
        <v>27746.2</v>
      </c>
      <c r="F43" s="13">
        <f>F44+F45+F46+F47+F48+F50+F51</f>
        <v>2227.4</v>
      </c>
      <c r="G43" s="13">
        <f t="shared" ref="G43:L43" si="0">G44+G45+G46+G47+G48+G51+G50+G49</f>
        <v>29973.635999999999</v>
      </c>
      <c r="H43" s="13">
        <f t="shared" si="0"/>
        <v>20470</v>
      </c>
      <c r="I43" s="13">
        <f t="shared" si="0"/>
        <v>95.9</v>
      </c>
      <c r="J43" s="13">
        <f t="shared" si="0"/>
        <v>20565.900000000001</v>
      </c>
      <c r="K43" s="13">
        <f t="shared" si="0"/>
        <v>18144.599999999999</v>
      </c>
      <c r="L43" s="13">
        <f t="shared" si="0"/>
        <v>95.9</v>
      </c>
      <c r="M43" s="6">
        <f t="shared" ref="M43:M93" si="1">K43+L43</f>
        <v>18240.5</v>
      </c>
    </row>
    <row r="44" spans="1:13" ht="60">
      <c r="A44" s="2"/>
      <c r="B44" s="16" t="s">
        <v>15</v>
      </c>
      <c r="C44" s="43" t="s">
        <v>25</v>
      </c>
      <c r="D44" s="44" t="s">
        <v>26</v>
      </c>
      <c r="E44" s="17">
        <v>1510.4</v>
      </c>
      <c r="F44" s="18"/>
      <c r="G44" s="13">
        <f t="shared" ref="G44:G93" si="2">E44+F44</f>
        <v>1510.4</v>
      </c>
      <c r="H44" s="17">
        <v>1140</v>
      </c>
      <c r="I44" s="19"/>
      <c r="J44" s="15">
        <f t="shared" ref="J44:J91" si="3">H44+I44</f>
        <v>1140</v>
      </c>
      <c r="K44" s="22">
        <v>1140</v>
      </c>
      <c r="L44" s="7"/>
      <c r="M44" s="6">
        <f t="shared" si="1"/>
        <v>1140</v>
      </c>
    </row>
    <row r="45" spans="1:13" ht="96">
      <c r="A45" s="2"/>
      <c r="B45" s="16" t="s">
        <v>16</v>
      </c>
      <c r="C45" s="43" t="s">
        <v>25</v>
      </c>
      <c r="D45" s="44" t="s">
        <v>27</v>
      </c>
      <c r="E45" s="17">
        <v>250</v>
      </c>
      <c r="F45" s="18"/>
      <c r="G45" s="13">
        <f t="shared" si="2"/>
        <v>250</v>
      </c>
      <c r="H45" s="17">
        <v>200</v>
      </c>
      <c r="I45" s="19"/>
      <c r="J45" s="15">
        <f t="shared" si="3"/>
        <v>200</v>
      </c>
      <c r="K45" s="6">
        <v>250</v>
      </c>
      <c r="L45" s="7"/>
      <c r="M45" s="6">
        <f t="shared" si="1"/>
        <v>250</v>
      </c>
    </row>
    <row r="46" spans="1:13" ht="95.25" customHeight="1">
      <c r="A46" s="1"/>
      <c r="B46" s="16" t="s">
        <v>17</v>
      </c>
      <c r="C46" s="43" t="s">
        <v>25</v>
      </c>
      <c r="D46" s="43" t="s">
        <v>29</v>
      </c>
      <c r="E46" s="17">
        <v>10486.936</v>
      </c>
      <c r="F46" s="18">
        <f>1047+803</f>
        <v>1850</v>
      </c>
      <c r="G46" s="13">
        <f t="shared" si="2"/>
        <v>12336.936</v>
      </c>
      <c r="H46" s="17">
        <v>8632</v>
      </c>
      <c r="I46" s="19"/>
      <c r="J46" s="15">
        <f t="shared" si="3"/>
        <v>8632</v>
      </c>
      <c r="K46" s="6">
        <v>8700</v>
      </c>
      <c r="L46" s="7"/>
      <c r="M46" s="6">
        <f t="shared" si="1"/>
        <v>8700</v>
      </c>
    </row>
    <row r="47" spans="1:13">
      <c r="A47" s="1"/>
      <c r="B47" s="45" t="s">
        <v>80</v>
      </c>
      <c r="C47" s="20" t="s">
        <v>25</v>
      </c>
      <c r="D47" s="20" t="s">
        <v>81</v>
      </c>
      <c r="E47" s="17">
        <v>39.1</v>
      </c>
      <c r="F47" s="18"/>
      <c r="G47" s="13">
        <f t="shared" si="2"/>
        <v>39.1</v>
      </c>
      <c r="H47" s="17">
        <v>0.7</v>
      </c>
      <c r="I47" s="19"/>
      <c r="J47" s="15">
        <f t="shared" si="3"/>
        <v>0.7</v>
      </c>
      <c r="K47" s="6">
        <v>0.6</v>
      </c>
      <c r="L47" s="7"/>
      <c r="M47" s="6">
        <f t="shared" si="1"/>
        <v>0.6</v>
      </c>
    </row>
    <row r="48" spans="1:13" ht="84">
      <c r="A48" s="1"/>
      <c r="B48" s="16" t="s">
        <v>18</v>
      </c>
      <c r="C48" s="43" t="s">
        <v>25</v>
      </c>
      <c r="D48" s="43" t="s">
        <v>28</v>
      </c>
      <c r="E48" s="17">
        <v>4082</v>
      </c>
      <c r="F48" s="18"/>
      <c r="G48" s="13">
        <f t="shared" si="2"/>
        <v>4082</v>
      </c>
      <c r="H48" s="17">
        <v>3557</v>
      </c>
      <c r="I48" s="19"/>
      <c r="J48" s="15">
        <f t="shared" si="3"/>
        <v>3557</v>
      </c>
      <c r="K48" s="6">
        <v>2600</v>
      </c>
      <c r="L48" s="7"/>
      <c r="M48" s="6">
        <f t="shared" si="1"/>
        <v>2600</v>
      </c>
    </row>
    <row r="49" spans="1:13" ht="16.5" hidden="1" customHeight="1">
      <c r="A49" s="1"/>
      <c r="B49" s="16" t="s">
        <v>92</v>
      </c>
      <c r="C49" s="43" t="s">
        <v>25</v>
      </c>
      <c r="D49" s="43" t="s">
        <v>60</v>
      </c>
      <c r="E49" s="21"/>
      <c r="F49" s="21"/>
      <c r="G49" s="13">
        <f t="shared" si="2"/>
        <v>0</v>
      </c>
      <c r="H49" s="17"/>
      <c r="I49" s="19"/>
      <c r="J49" s="15">
        <f t="shared" si="3"/>
        <v>0</v>
      </c>
      <c r="K49" s="6"/>
      <c r="L49" s="7"/>
      <c r="M49" s="6">
        <f t="shared" si="1"/>
        <v>0</v>
      </c>
    </row>
    <row r="50" spans="1:13" s="39" customFormat="1">
      <c r="A50" s="1"/>
      <c r="B50" s="16" t="s">
        <v>2</v>
      </c>
      <c r="C50" s="43" t="s">
        <v>25</v>
      </c>
      <c r="D50" s="43" t="s">
        <v>30</v>
      </c>
      <c r="E50" s="18">
        <v>87.1</v>
      </c>
      <c r="F50" s="18">
        <v>0</v>
      </c>
      <c r="G50" s="17">
        <f t="shared" si="2"/>
        <v>87.1</v>
      </c>
      <c r="H50" s="17">
        <v>100</v>
      </c>
      <c r="I50" s="19"/>
      <c r="J50" s="38">
        <f t="shared" si="3"/>
        <v>100</v>
      </c>
      <c r="K50" s="6">
        <v>100</v>
      </c>
      <c r="L50" s="7"/>
      <c r="M50" s="6">
        <f t="shared" si="1"/>
        <v>100</v>
      </c>
    </row>
    <row r="51" spans="1:13" ht="36">
      <c r="A51" s="1"/>
      <c r="B51" s="16" t="s">
        <v>64</v>
      </c>
      <c r="C51" s="43" t="s">
        <v>25</v>
      </c>
      <c r="D51" s="43" t="s">
        <v>31</v>
      </c>
      <c r="E51" s="22">
        <v>11290.7</v>
      </c>
      <c r="F51" s="22">
        <v>377.4</v>
      </c>
      <c r="G51" s="13">
        <f t="shared" si="2"/>
        <v>11668.1</v>
      </c>
      <c r="H51" s="17">
        <v>6840.3</v>
      </c>
      <c r="I51" s="19">
        <v>95.9</v>
      </c>
      <c r="J51" s="15">
        <f t="shared" si="3"/>
        <v>6936.2</v>
      </c>
      <c r="K51" s="6">
        <v>5354</v>
      </c>
      <c r="L51" s="7">
        <v>95.9</v>
      </c>
      <c r="M51" s="6">
        <f t="shared" si="1"/>
        <v>5449.9</v>
      </c>
    </row>
    <row r="52" spans="1:13" s="11" customFormat="1" ht="22.5" customHeight="1">
      <c r="A52" s="10"/>
      <c r="B52" s="14" t="s">
        <v>71</v>
      </c>
      <c r="C52" s="26" t="s">
        <v>58</v>
      </c>
      <c r="D52" s="26" t="s">
        <v>58</v>
      </c>
      <c r="E52" s="13">
        <f t="shared" ref="E52:L52" si="4">E53</f>
        <v>875.6</v>
      </c>
      <c r="F52" s="23">
        <f t="shared" si="4"/>
        <v>0</v>
      </c>
      <c r="G52" s="23">
        <f t="shared" si="4"/>
        <v>875.6</v>
      </c>
      <c r="H52" s="23">
        <f t="shared" si="4"/>
        <v>904.7</v>
      </c>
      <c r="I52" s="23">
        <f t="shared" si="4"/>
        <v>0</v>
      </c>
      <c r="J52" s="23">
        <f t="shared" si="4"/>
        <v>904.7</v>
      </c>
      <c r="K52" s="13">
        <f t="shared" si="4"/>
        <v>936.1</v>
      </c>
      <c r="L52" s="13">
        <f t="shared" si="4"/>
        <v>0</v>
      </c>
      <c r="M52" s="6">
        <f t="shared" si="1"/>
        <v>936.1</v>
      </c>
    </row>
    <row r="53" spans="1:13" ht="24.75" customHeight="1">
      <c r="A53" s="1"/>
      <c r="B53" s="24" t="s">
        <v>24</v>
      </c>
      <c r="C53" s="43" t="s">
        <v>58</v>
      </c>
      <c r="D53" s="43" t="s">
        <v>59</v>
      </c>
      <c r="E53" s="22">
        <v>875.6</v>
      </c>
      <c r="F53" s="25"/>
      <c r="G53" s="13">
        <f t="shared" si="2"/>
        <v>875.6</v>
      </c>
      <c r="H53" s="17">
        <v>904.7</v>
      </c>
      <c r="I53" s="19"/>
      <c r="J53" s="15">
        <f t="shared" si="3"/>
        <v>904.7</v>
      </c>
      <c r="K53" s="6">
        <v>936.1</v>
      </c>
      <c r="L53" s="7"/>
      <c r="M53" s="6">
        <f t="shared" si="1"/>
        <v>936.1</v>
      </c>
    </row>
    <row r="54" spans="1:13" ht="48.75" customHeight="1">
      <c r="A54" s="1"/>
      <c r="B54" s="46" t="s">
        <v>66</v>
      </c>
      <c r="C54" s="26" t="s">
        <v>68</v>
      </c>
      <c r="D54" s="26" t="s">
        <v>68</v>
      </c>
      <c r="E54" s="13">
        <f t="shared" ref="E54:L54" si="5">E55</f>
        <v>2347.9</v>
      </c>
      <c r="F54" s="13">
        <f t="shared" si="5"/>
        <v>0</v>
      </c>
      <c r="G54" s="13">
        <f t="shared" si="5"/>
        <v>2347.9</v>
      </c>
      <c r="H54" s="13">
        <f t="shared" si="5"/>
        <v>2343</v>
      </c>
      <c r="I54" s="13" t="str">
        <f t="shared" si="5"/>
        <v xml:space="preserve"> </v>
      </c>
      <c r="J54" s="13">
        <f t="shared" si="5"/>
        <v>2293</v>
      </c>
      <c r="K54" s="13">
        <f t="shared" si="5"/>
        <v>1778</v>
      </c>
      <c r="L54" s="13">
        <f t="shared" si="5"/>
        <v>0</v>
      </c>
      <c r="M54" s="6">
        <f t="shared" si="1"/>
        <v>1778</v>
      </c>
    </row>
    <row r="55" spans="1:13" ht="37.5" customHeight="1">
      <c r="A55" s="1"/>
      <c r="B55" s="47" t="s">
        <v>67</v>
      </c>
      <c r="C55" s="43" t="s">
        <v>68</v>
      </c>
      <c r="D55" s="43" t="s">
        <v>69</v>
      </c>
      <c r="E55" s="22">
        <v>2347.9</v>
      </c>
      <c r="F55" s="22"/>
      <c r="G55" s="13">
        <f t="shared" si="2"/>
        <v>2347.9</v>
      </c>
      <c r="H55" s="17">
        <v>2343</v>
      </c>
      <c r="I55" s="19" t="s">
        <v>86</v>
      </c>
      <c r="J55" s="27">
        <v>2293</v>
      </c>
      <c r="K55" s="6">
        <v>1778</v>
      </c>
      <c r="L55" s="7"/>
      <c r="M55" s="6">
        <f t="shared" si="1"/>
        <v>1778</v>
      </c>
    </row>
    <row r="56" spans="1:13" ht="25.5" customHeight="1">
      <c r="A56" s="1"/>
      <c r="B56" s="14" t="s">
        <v>72</v>
      </c>
      <c r="C56" s="26" t="s">
        <v>32</v>
      </c>
      <c r="D56" s="42" t="s">
        <v>32</v>
      </c>
      <c r="E56" s="13">
        <f>E59+E60+E61+E57+E58</f>
        <v>24214.3</v>
      </c>
      <c r="F56" s="13">
        <f t="shared" ref="F56:G56" si="6">F59+F60+F61+F57+F58</f>
        <v>0</v>
      </c>
      <c r="G56" s="13">
        <f t="shared" si="6"/>
        <v>24214.3</v>
      </c>
      <c r="H56" s="13">
        <f t="shared" ref="H56:L56" si="7">H59+H60+H61+H57</f>
        <v>20396.7</v>
      </c>
      <c r="I56" s="13">
        <f t="shared" si="7"/>
        <v>0</v>
      </c>
      <c r="J56" s="13">
        <f t="shared" si="7"/>
        <v>20396.7</v>
      </c>
      <c r="K56" s="13">
        <f t="shared" si="7"/>
        <v>19999.599999999999</v>
      </c>
      <c r="L56" s="13">
        <f t="shared" si="7"/>
        <v>0</v>
      </c>
      <c r="M56" s="6">
        <f t="shared" si="1"/>
        <v>19999.599999999999</v>
      </c>
    </row>
    <row r="57" spans="1:13" ht="24">
      <c r="A57" s="1"/>
      <c r="B57" s="24" t="s">
        <v>110</v>
      </c>
      <c r="C57" s="43" t="s">
        <v>32</v>
      </c>
      <c r="D57" s="44" t="s">
        <v>111</v>
      </c>
      <c r="E57" s="17">
        <v>0</v>
      </c>
      <c r="F57" s="17">
        <v>0</v>
      </c>
      <c r="G57" s="17">
        <f>E57+F57</f>
        <v>0</v>
      </c>
      <c r="H57" s="17"/>
      <c r="I57" s="17"/>
      <c r="J57" s="17">
        <f>H57+I57</f>
        <v>0</v>
      </c>
      <c r="K57" s="17"/>
      <c r="L57" s="7"/>
      <c r="M57" s="6">
        <f t="shared" si="1"/>
        <v>0</v>
      </c>
    </row>
    <row r="58" spans="1:13" ht="17.25" customHeight="1">
      <c r="A58" s="1"/>
      <c r="B58" s="48" t="s">
        <v>116</v>
      </c>
      <c r="C58" s="43" t="s">
        <v>32</v>
      </c>
      <c r="D58" s="44" t="s">
        <v>117</v>
      </c>
      <c r="E58" s="17">
        <v>480.7</v>
      </c>
      <c r="F58" s="17"/>
      <c r="G58" s="17">
        <f>E58+F58</f>
        <v>480.7</v>
      </c>
      <c r="H58" s="17"/>
      <c r="I58" s="17"/>
      <c r="J58" s="17" t="s">
        <v>86</v>
      </c>
      <c r="K58" s="17"/>
      <c r="L58" s="7"/>
      <c r="M58" s="6">
        <f t="shared" si="1"/>
        <v>0</v>
      </c>
    </row>
    <row r="59" spans="1:13">
      <c r="A59" s="1"/>
      <c r="B59" s="24" t="s">
        <v>12</v>
      </c>
      <c r="C59" s="43" t="s">
        <v>32</v>
      </c>
      <c r="D59" s="43" t="s">
        <v>33</v>
      </c>
      <c r="E59" s="22">
        <v>2728.3</v>
      </c>
      <c r="F59" s="22"/>
      <c r="G59" s="13">
        <f t="shared" si="2"/>
        <v>2728.3</v>
      </c>
      <c r="H59" s="17">
        <v>2000</v>
      </c>
      <c r="I59" s="19"/>
      <c r="J59" s="15">
        <f t="shared" si="3"/>
        <v>2000</v>
      </c>
      <c r="K59" s="6">
        <v>1314.5</v>
      </c>
      <c r="L59" s="7"/>
      <c r="M59" s="6">
        <f t="shared" si="1"/>
        <v>1314.5</v>
      </c>
    </row>
    <row r="60" spans="1:13" ht="24">
      <c r="A60" s="1"/>
      <c r="B60" s="24" t="s">
        <v>21</v>
      </c>
      <c r="C60" s="43" t="s">
        <v>32</v>
      </c>
      <c r="D60" s="43" t="s">
        <v>34</v>
      </c>
      <c r="E60" s="18">
        <v>20905.3</v>
      </c>
      <c r="F60" s="18"/>
      <c r="G60" s="13">
        <f t="shared" si="2"/>
        <v>20905.3</v>
      </c>
      <c r="H60" s="17">
        <v>18296.7</v>
      </c>
      <c r="I60" s="28"/>
      <c r="J60" s="15">
        <f t="shared" si="3"/>
        <v>18296.7</v>
      </c>
      <c r="K60" s="6">
        <v>18585.099999999999</v>
      </c>
      <c r="L60" s="7"/>
      <c r="M60" s="6">
        <f t="shared" si="1"/>
        <v>18585.099999999999</v>
      </c>
    </row>
    <row r="61" spans="1:13" ht="36">
      <c r="A61" s="1"/>
      <c r="B61" s="24" t="s">
        <v>3</v>
      </c>
      <c r="C61" s="43" t="s">
        <v>32</v>
      </c>
      <c r="D61" s="43" t="s">
        <v>35</v>
      </c>
      <c r="E61" s="22">
        <v>100</v>
      </c>
      <c r="F61" s="22"/>
      <c r="G61" s="13">
        <f t="shared" si="2"/>
        <v>100</v>
      </c>
      <c r="H61" s="17">
        <v>100</v>
      </c>
      <c r="I61" s="19"/>
      <c r="J61" s="15">
        <f t="shared" si="3"/>
        <v>100</v>
      </c>
      <c r="K61" s="6">
        <v>100</v>
      </c>
      <c r="L61" s="7"/>
      <c r="M61" s="6">
        <f t="shared" si="1"/>
        <v>100</v>
      </c>
    </row>
    <row r="62" spans="1:13" ht="36">
      <c r="A62" s="1"/>
      <c r="B62" s="14" t="s">
        <v>82</v>
      </c>
      <c r="C62" s="26" t="s">
        <v>57</v>
      </c>
      <c r="D62" s="26" t="s">
        <v>57</v>
      </c>
      <c r="E62" s="29">
        <v>3611.5</v>
      </c>
      <c r="F62" s="29">
        <f>F64+F65+F66</f>
        <v>109.2</v>
      </c>
      <c r="G62" s="29">
        <f t="shared" ref="G62:L62" si="8">G64+G65+G66</f>
        <v>3720.7</v>
      </c>
      <c r="H62" s="29">
        <f t="shared" si="8"/>
        <v>600</v>
      </c>
      <c r="I62" s="29">
        <f t="shared" si="8"/>
        <v>0</v>
      </c>
      <c r="J62" s="29">
        <f t="shared" si="8"/>
        <v>600</v>
      </c>
      <c r="K62" s="29">
        <f t="shared" si="8"/>
        <v>655</v>
      </c>
      <c r="L62" s="29">
        <f t="shared" si="8"/>
        <v>0</v>
      </c>
      <c r="M62" s="6">
        <f t="shared" si="1"/>
        <v>655</v>
      </c>
    </row>
    <row r="63" spans="1:13" hidden="1">
      <c r="A63" s="1"/>
      <c r="B63" s="24" t="s">
        <v>8</v>
      </c>
      <c r="C63" s="43" t="s">
        <v>57</v>
      </c>
      <c r="D63" s="43" t="s">
        <v>52</v>
      </c>
      <c r="E63" s="22"/>
      <c r="F63" s="22"/>
      <c r="G63" s="13">
        <f t="shared" si="2"/>
        <v>0</v>
      </c>
      <c r="H63" s="13" t="e">
        <f>E63/#REF!*100</f>
        <v>#REF!</v>
      </c>
      <c r="I63" s="19"/>
      <c r="J63" s="15" t="e">
        <f t="shared" si="3"/>
        <v>#REF!</v>
      </c>
      <c r="K63" s="6"/>
      <c r="L63" s="7"/>
      <c r="M63" s="6">
        <f t="shared" si="1"/>
        <v>0</v>
      </c>
    </row>
    <row r="64" spans="1:13">
      <c r="A64" s="1"/>
      <c r="B64" s="24" t="s">
        <v>63</v>
      </c>
      <c r="C64" s="43" t="s">
        <v>57</v>
      </c>
      <c r="D64" s="43" t="s">
        <v>52</v>
      </c>
      <c r="E64" s="22">
        <v>200</v>
      </c>
      <c r="F64" s="22"/>
      <c r="G64" s="13">
        <f t="shared" si="2"/>
        <v>200</v>
      </c>
      <c r="H64" s="17">
        <v>200</v>
      </c>
      <c r="I64" s="19"/>
      <c r="J64" s="15">
        <f t="shared" si="3"/>
        <v>200</v>
      </c>
      <c r="K64" s="6">
        <v>200</v>
      </c>
      <c r="L64" s="7"/>
      <c r="M64" s="6">
        <f t="shared" si="1"/>
        <v>200</v>
      </c>
    </row>
    <row r="65" spans="1:13" ht="15" customHeight="1">
      <c r="A65" s="1"/>
      <c r="B65" s="24" t="s">
        <v>9</v>
      </c>
      <c r="C65" s="43" t="s">
        <v>57</v>
      </c>
      <c r="D65" s="43" t="s">
        <v>53</v>
      </c>
      <c r="E65" s="22">
        <v>100</v>
      </c>
      <c r="F65" s="22">
        <v>0</v>
      </c>
      <c r="G65" s="13">
        <f t="shared" si="2"/>
        <v>100</v>
      </c>
      <c r="H65" s="17">
        <v>50</v>
      </c>
      <c r="I65" s="19"/>
      <c r="J65" s="15">
        <f t="shared" si="3"/>
        <v>50</v>
      </c>
      <c r="K65" s="6">
        <v>55</v>
      </c>
      <c r="L65" s="7"/>
      <c r="M65" s="6">
        <f t="shared" si="1"/>
        <v>55</v>
      </c>
    </row>
    <row r="66" spans="1:13">
      <c r="A66" s="1"/>
      <c r="B66" s="24" t="s">
        <v>61</v>
      </c>
      <c r="C66" s="43" t="s">
        <v>57</v>
      </c>
      <c r="D66" s="43" t="s">
        <v>62</v>
      </c>
      <c r="E66" s="22">
        <v>3311.5</v>
      </c>
      <c r="F66" s="22">
        <v>109.2</v>
      </c>
      <c r="G66" s="13">
        <f t="shared" si="2"/>
        <v>3420.7</v>
      </c>
      <c r="H66" s="17">
        <v>350</v>
      </c>
      <c r="I66" s="19"/>
      <c r="J66" s="15">
        <f t="shared" si="3"/>
        <v>350</v>
      </c>
      <c r="K66" s="6">
        <v>400</v>
      </c>
      <c r="L66" s="7"/>
      <c r="M66" s="6">
        <f t="shared" si="1"/>
        <v>400</v>
      </c>
    </row>
    <row r="67" spans="1:13" s="8" customFormat="1" ht="13.5" hidden="1" customHeight="1">
      <c r="A67" s="2"/>
      <c r="B67" s="14" t="s">
        <v>97</v>
      </c>
      <c r="C67" s="26" t="s">
        <v>94</v>
      </c>
      <c r="D67" s="26" t="s">
        <v>94</v>
      </c>
      <c r="E67" s="29">
        <f t="shared" ref="E67:K67" si="9">E68</f>
        <v>0</v>
      </c>
      <c r="F67" s="29">
        <f t="shared" si="9"/>
        <v>0</v>
      </c>
      <c r="G67" s="29">
        <f t="shared" si="9"/>
        <v>0</v>
      </c>
      <c r="H67" s="29">
        <f t="shared" si="9"/>
        <v>0</v>
      </c>
      <c r="I67" s="29">
        <f t="shared" si="9"/>
        <v>0</v>
      </c>
      <c r="J67" s="29">
        <f t="shared" si="9"/>
        <v>0</v>
      </c>
      <c r="K67" s="29">
        <f t="shared" si="9"/>
        <v>0</v>
      </c>
      <c r="L67" s="58"/>
      <c r="M67" s="6">
        <f t="shared" si="1"/>
        <v>0</v>
      </c>
    </row>
    <row r="68" spans="1:13" ht="24.75" hidden="1" customHeight="1">
      <c r="A68" s="1"/>
      <c r="B68" s="24" t="s">
        <v>96</v>
      </c>
      <c r="C68" s="43" t="s">
        <v>94</v>
      </c>
      <c r="D68" s="43" t="s">
        <v>95</v>
      </c>
      <c r="E68" s="22"/>
      <c r="F68" s="22"/>
      <c r="G68" s="13"/>
      <c r="H68" s="17"/>
      <c r="I68" s="19"/>
      <c r="J68" s="15"/>
      <c r="K68" s="6"/>
      <c r="L68" s="7"/>
      <c r="M68" s="6">
        <f t="shared" si="1"/>
        <v>0</v>
      </c>
    </row>
    <row r="69" spans="1:13">
      <c r="A69" s="1"/>
      <c r="B69" s="14" t="s">
        <v>73</v>
      </c>
      <c r="C69" s="26" t="s">
        <v>49</v>
      </c>
      <c r="D69" s="26" t="s">
        <v>49</v>
      </c>
      <c r="E69" s="29">
        <f t="shared" ref="E69:L69" si="10">E70+E71+E73+E74+E72</f>
        <v>166357</v>
      </c>
      <c r="F69" s="29">
        <f t="shared" si="10"/>
        <v>650</v>
      </c>
      <c r="G69" s="29">
        <f t="shared" si="10"/>
        <v>167007</v>
      </c>
      <c r="H69" s="29">
        <f t="shared" si="10"/>
        <v>147862.79999999999</v>
      </c>
      <c r="I69" s="29">
        <f t="shared" si="10"/>
        <v>0</v>
      </c>
      <c r="J69" s="29">
        <f t="shared" si="10"/>
        <v>147862.79999999999</v>
      </c>
      <c r="K69" s="29">
        <f t="shared" si="10"/>
        <v>146219.5</v>
      </c>
      <c r="L69" s="29">
        <f t="shared" si="10"/>
        <v>0</v>
      </c>
      <c r="M69" s="6">
        <f t="shared" si="1"/>
        <v>146219.5</v>
      </c>
    </row>
    <row r="70" spans="1:13" ht="15.75" customHeight="1">
      <c r="A70" s="1"/>
      <c r="B70" s="24" t="s">
        <v>4</v>
      </c>
      <c r="C70" s="43" t="s">
        <v>49</v>
      </c>
      <c r="D70" s="43" t="s">
        <v>36</v>
      </c>
      <c r="E70" s="22">
        <v>13237.2</v>
      </c>
      <c r="F70" s="22">
        <v>340</v>
      </c>
      <c r="G70" s="13">
        <f t="shared" si="2"/>
        <v>13577.2</v>
      </c>
      <c r="H70" s="17">
        <v>11932.9</v>
      </c>
      <c r="I70" s="19"/>
      <c r="J70" s="15">
        <f t="shared" si="3"/>
        <v>11932.9</v>
      </c>
      <c r="K70" s="6">
        <v>11132.9</v>
      </c>
      <c r="L70" s="7"/>
      <c r="M70" s="6">
        <f t="shared" si="1"/>
        <v>11132.9</v>
      </c>
    </row>
    <row r="71" spans="1:13">
      <c r="A71" s="1"/>
      <c r="B71" s="24" t="s">
        <v>5</v>
      </c>
      <c r="C71" s="43" t="s">
        <v>49</v>
      </c>
      <c r="D71" s="43" t="s">
        <v>37</v>
      </c>
      <c r="E71" s="30">
        <v>138233</v>
      </c>
      <c r="F71" s="30">
        <f>200+30+80</f>
        <v>310</v>
      </c>
      <c r="G71" s="13">
        <f t="shared" si="2"/>
        <v>138543</v>
      </c>
      <c r="H71" s="17">
        <v>122968.9</v>
      </c>
      <c r="I71" s="22"/>
      <c r="J71" s="15">
        <f t="shared" si="3"/>
        <v>122968.9</v>
      </c>
      <c r="K71" s="6">
        <v>122505</v>
      </c>
      <c r="L71" s="7"/>
      <c r="M71" s="6">
        <f t="shared" si="1"/>
        <v>122505</v>
      </c>
    </row>
    <row r="72" spans="1:13" ht="24">
      <c r="A72" s="1"/>
      <c r="B72" s="24" t="s">
        <v>83</v>
      </c>
      <c r="C72" s="43" t="s">
        <v>49</v>
      </c>
      <c r="D72" s="43" t="s">
        <v>84</v>
      </c>
      <c r="E72" s="30">
        <v>9318.4</v>
      </c>
      <c r="F72" s="30"/>
      <c r="G72" s="13">
        <f t="shared" si="2"/>
        <v>9318.4</v>
      </c>
      <c r="H72" s="17">
        <v>8137.6</v>
      </c>
      <c r="I72" s="19"/>
      <c r="J72" s="15">
        <f t="shared" si="3"/>
        <v>8137.6</v>
      </c>
      <c r="K72" s="6">
        <v>7952.2</v>
      </c>
      <c r="L72" s="7"/>
      <c r="M72" s="6">
        <f t="shared" si="1"/>
        <v>7952.2</v>
      </c>
    </row>
    <row r="73" spans="1:13" ht="24">
      <c r="A73" s="1"/>
      <c r="B73" s="24" t="s">
        <v>6</v>
      </c>
      <c r="C73" s="43" t="s">
        <v>49</v>
      </c>
      <c r="D73" s="43" t="s">
        <v>38</v>
      </c>
      <c r="E73" s="18">
        <v>965.4</v>
      </c>
      <c r="F73" s="18"/>
      <c r="G73" s="13">
        <f t="shared" si="2"/>
        <v>965.4</v>
      </c>
      <c r="H73" s="17">
        <v>1003.8</v>
      </c>
      <c r="I73" s="19"/>
      <c r="J73" s="15">
        <f t="shared" si="3"/>
        <v>1003.8</v>
      </c>
      <c r="K73" s="6">
        <v>909.8</v>
      </c>
      <c r="L73" s="7"/>
      <c r="M73" s="6">
        <f t="shared" si="1"/>
        <v>909.8</v>
      </c>
    </row>
    <row r="74" spans="1:13" ht="24">
      <c r="A74" s="1"/>
      <c r="B74" s="24" t="s">
        <v>10</v>
      </c>
      <c r="C74" s="43" t="s">
        <v>49</v>
      </c>
      <c r="D74" s="43" t="s">
        <v>39</v>
      </c>
      <c r="E74" s="18">
        <v>4603</v>
      </c>
      <c r="F74" s="18"/>
      <c r="G74" s="13">
        <f t="shared" si="2"/>
        <v>4603</v>
      </c>
      <c r="H74" s="17">
        <v>3819.6</v>
      </c>
      <c r="I74" s="19"/>
      <c r="J74" s="15">
        <f t="shared" si="3"/>
        <v>3819.6</v>
      </c>
      <c r="K74" s="6">
        <v>3719.6</v>
      </c>
      <c r="L74" s="7"/>
      <c r="M74" s="6">
        <f t="shared" si="1"/>
        <v>3719.6</v>
      </c>
    </row>
    <row r="75" spans="1:13" ht="22.5" customHeight="1">
      <c r="A75" s="1"/>
      <c r="B75" s="14" t="s">
        <v>74</v>
      </c>
      <c r="C75" s="26" t="s">
        <v>40</v>
      </c>
      <c r="D75" s="26" t="s">
        <v>40</v>
      </c>
      <c r="E75" s="13">
        <f t="shared" ref="E75:L75" si="11">E76+E77</f>
        <v>7625.9</v>
      </c>
      <c r="F75" s="13">
        <f t="shared" si="11"/>
        <v>75.099999999999994</v>
      </c>
      <c r="G75" s="13">
        <f t="shared" si="11"/>
        <v>7701</v>
      </c>
      <c r="H75" s="13">
        <f t="shared" si="11"/>
        <v>6684.8</v>
      </c>
      <c r="I75" s="13">
        <f t="shared" si="11"/>
        <v>0</v>
      </c>
      <c r="J75" s="13">
        <f t="shared" si="11"/>
        <v>6684.8</v>
      </c>
      <c r="K75" s="13">
        <f t="shared" si="11"/>
        <v>6992.3</v>
      </c>
      <c r="L75" s="13">
        <f t="shared" si="11"/>
        <v>0</v>
      </c>
      <c r="M75" s="6">
        <f t="shared" si="1"/>
        <v>6992.3</v>
      </c>
    </row>
    <row r="76" spans="1:13">
      <c r="A76" s="1"/>
      <c r="B76" s="24" t="s">
        <v>7</v>
      </c>
      <c r="C76" s="43" t="s">
        <v>40</v>
      </c>
      <c r="D76" s="43" t="s">
        <v>41</v>
      </c>
      <c r="E76" s="22">
        <v>6577.3</v>
      </c>
      <c r="F76" s="22">
        <v>75.099999999999994</v>
      </c>
      <c r="G76" s="13">
        <f t="shared" si="2"/>
        <v>6652.4000000000005</v>
      </c>
      <c r="H76" s="17">
        <v>5964.8</v>
      </c>
      <c r="I76" s="19"/>
      <c r="J76" s="15">
        <f t="shared" si="3"/>
        <v>5964.8</v>
      </c>
      <c r="K76" s="6">
        <v>6392.3</v>
      </c>
      <c r="L76" s="7"/>
      <c r="M76" s="6">
        <f t="shared" si="1"/>
        <v>6392.3</v>
      </c>
    </row>
    <row r="77" spans="1:13" ht="33.75" customHeight="1">
      <c r="A77" s="1"/>
      <c r="B77" s="24" t="s">
        <v>23</v>
      </c>
      <c r="C77" s="43" t="s">
        <v>40</v>
      </c>
      <c r="D77" s="43" t="s">
        <v>42</v>
      </c>
      <c r="E77" s="22">
        <v>1048.5999999999999</v>
      </c>
      <c r="F77" s="22"/>
      <c r="G77" s="13">
        <f t="shared" si="2"/>
        <v>1048.5999999999999</v>
      </c>
      <c r="H77" s="17">
        <v>720</v>
      </c>
      <c r="I77" s="19"/>
      <c r="J77" s="15">
        <f t="shared" si="3"/>
        <v>720</v>
      </c>
      <c r="K77" s="6">
        <v>600</v>
      </c>
      <c r="L77" s="7"/>
      <c r="M77" s="6">
        <f t="shared" si="1"/>
        <v>600</v>
      </c>
    </row>
    <row r="78" spans="1:13" ht="23.25" customHeight="1">
      <c r="A78" s="1"/>
      <c r="B78" s="14" t="s">
        <v>75</v>
      </c>
      <c r="C78" s="26" t="s">
        <v>43</v>
      </c>
      <c r="D78" s="26" t="s">
        <v>43</v>
      </c>
      <c r="E78" s="29">
        <f>E79+E80+E81+E82</f>
        <v>20114.400000000001</v>
      </c>
      <c r="F78" s="29">
        <f t="shared" ref="F78:L78" si="12">F79+F80+F81+F82</f>
        <v>31.89</v>
      </c>
      <c r="G78" s="29">
        <f t="shared" si="12"/>
        <v>20146.289999999997</v>
      </c>
      <c r="H78" s="29">
        <f t="shared" si="12"/>
        <v>17061</v>
      </c>
      <c r="I78" s="29">
        <f t="shared" si="12"/>
        <v>0</v>
      </c>
      <c r="J78" s="29">
        <f t="shared" si="12"/>
        <v>17061</v>
      </c>
      <c r="K78" s="29">
        <f t="shared" si="12"/>
        <v>17512.5</v>
      </c>
      <c r="L78" s="29">
        <f t="shared" si="12"/>
        <v>0</v>
      </c>
      <c r="M78" s="6">
        <f t="shared" si="1"/>
        <v>17512.5</v>
      </c>
    </row>
    <row r="79" spans="1:13">
      <c r="A79" s="1"/>
      <c r="B79" s="24" t="s">
        <v>11</v>
      </c>
      <c r="C79" s="43" t="s">
        <v>43</v>
      </c>
      <c r="D79" s="43" t="s">
        <v>44</v>
      </c>
      <c r="E79" s="22">
        <v>1094.5</v>
      </c>
      <c r="F79" s="22">
        <v>5.9</v>
      </c>
      <c r="G79" s="13">
        <f t="shared" si="2"/>
        <v>1100.4000000000001</v>
      </c>
      <c r="H79" s="17">
        <v>794.5</v>
      </c>
      <c r="I79" s="40"/>
      <c r="J79" s="15">
        <f t="shared" si="3"/>
        <v>794.5</v>
      </c>
      <c r="K79" s="6">
        <v>574.5</v>
      </c>
      <c r="L79" s="7"/>
      <c r="M79" s="6">
        <f t="shared" si="1"/>
        <v>574.5</v>
      </c>
    </row>
    <row r="80" spans="1:13" ht="12" customHeight="1">
      <c r="A80" s="1"/>
      <c r="B80" s="24" t="s">
        <v>13</v>
      </c>
      <c r="C80" s="43" t="s">
        <v>43</v>
      </c>
      <c r="D80" s="43" t="s">
        <v>54</v>
      </c>
      <c r="E80" s="22">
        <v>1082.9000000000001</v>
      </c>
      <c r="F80" s="22">
        <v>0</v>
      </c>
      <c r="G80" s="13">
        <f t="shared" si="2"/>
        <v>1082.9000000000001</v>
      </c>
      <c r="H80" s="17"/>
      <c r="I80" s="40"/>
      <c r="J80" s="15">
        <f t="shared" si="3"/>
        <v>0</v>
      </c>
      <c r="K80" s="6">
        <v>710</v>
      </c>
      <c r="L80" s="6"/>
      <c r="M80" s="6">
        <f t="shared" si="1"/>
        <v>710</v>
      </c>
    </row>
    <row r="81" spans="1:13">
      <c r="A81" s="1"/>
      <c r="B81" s="24" t="s">
        <v>19</v>
      </c>
      <c r="C81" s="43" t="s">
        <v>43</v>
      </c>
      <c r="D81" s="43" t="s">
        <v>45</v>
      </c>
      <c r="E81" s="22">
        <v>17045.099999999999</v>
      </c>
      <c r="F81" s="22"/>
      <c r="G81" s="13">
        <f t="shared" si="2"/>
        <v>17045.099999999999</v>
      </c>
      <c r="H81" s="17">
        <v>15374.6</v>
      </c>
      <c r="I81" s="19"/>
      <c r="J81" s="15">
        <f t="shared" si="3"/>
        <v>15374.6</v>
      </c>
      <c r="K81" s="6">
        <v>15336.1</v>
      </c>
      <c r="L81" s="7"/>
      <c r="M81" s="6">
        <f t="shared" si="1"/>
        <v>15336.1</v>
      </c>
    </row>
    <row r="82" spans="1:13" ht="36">
      <c r="A82" s="1"/>
      <c r="B82" s="24" t="s">
        <v>14</v>
      </c>
      <c r="C82" s="43" t="s">
        <v>43</v>
      </c>
      <c r="D82" s="43" t="s">
        <v>46</v>
      </c>
      <c r="E82" s="25">
        <v>891.9</v>
      </c>
      <c r="F82" s="25">
        <v>25.99</v>
      </c>
      <c r="G82" s="13">
        <f t="shared" si="2"/>
        <v>917.89</v>
      </c>
      <c r="H82" s="17">
        <v>891.9</v>
      </c>
      <c r="I82" s="19">
        <v>0</v>
      </c>
      <c r="J82" s="15">
        <f t="shared" si="3"/>
        <v>891.9</v>
      </c>
      <c r="K82" s="6">
        <v>891.9</v>
      </c>
      <c r="L82" s="7">
        <v>0</v>
      </c>
      <c r="M82" s="6">
        <f t="shared" si="1"/>
        <v>891.9</v>
      </c>
    </row>
    <row r="83" spans="1:13" ht="30" customHeight="1">
      <c r="A83" s="1"/>
      <c r="B83" s="14" t="s">
        <v>76</v>
      </c>
      <c r="C83" s="26" t="s">
        <v>50</v>
      </c>
      <c r="D83" s="26" t="s">
        <v>47</v>
      </c>
      <c r="E83" s="29">
        <f t="shared" ref="E83:L83" si="13">E84+E85</f>
        <v>100</v>
      </c>
      <c r="F83" s="29">
        <f t="shared" si="13"/>
        <v>0</v>
      </c>
      <c r="G83" s="29">
        <f t="shared" si="13"/>
        <v>100</v>
      </c>
      <c r="H83" s="29">
        <f t="shared" si="13"/>
        <v>0</v>
      </c>
      <c r="I83" s="29">
        <f t="shared" si="13"/>
        <v>0</v>
      </c>
      <c r="J83" s="29">
        <f t="shared" si="13"/>
        <v>0</v>
      </c>
      <c r="K83" s="29">
        <f t="shared" si="13"/>
        <v>0</v>
      </c>
      <c r="L83" s="29">
        <f t="shared" si="13"/>
        <v>0</v>
      </c>
      <c r="M83" s="6">
        <f t="shared" si="1"/>
        <v>0</v>
      </c>
    </row>
    <row r="84" spans="1:13">
      <c r="A84" s="1"/>
      <c r="B84" s="24" t="s">
        <v>22</v>
      </c>
      <c r="C84" s="43" t="s">
        <v>50</v>
      </c>
      <c r="D84" s="43" t="s">
        <v>47</v>
      </c>
      <c r="E84" s="22">
        <v>100</v>
      </c>
      <c r="F84" s="22"/>
      <c r="G84" s="13">
        <f t="shared" si="2"/>
        <v>100</v>
      </c>
      <c r="H84" s="17"/>
      <c r="I84" s="19"/>
      <c r="J84" s="15">
        <f t="shared" si="3"/>
        <v>0</v>
      </c>
      <c r="K84" s="6"/>
      <c r="L84" s="7"/>
      <c r="M84" s="6">
        <f t="shared" si="1"/>
        <v>0</v>
      </c>
    </row>
    <row r="85" spans="1:13" hidden="1">
      <c r="B85" s="31" t="s">
        <v>85</v>
      </c>
      <c r="C85" s="32">
        <v>1100</v>
      </c>
      <c r="D85" s="32">
        <v>1102</v>
      </c>
      <c r="E85" s="33"/>
      <c r="F85" s="33"/>
      <c r="G85" s="13">
        <f t="shared" si="2"/>
        <v>0</v>
      </c>
      <c r="H85" s="13"/>
      <c r="I85" s="19"/>
      <c r="J85" s="15">
        <f t="shared" si="3"/>
        <v>0</v>
      </c>
      <c r="K85" s="6"/>
      <c r="L85" s="7"/>
      <c r="M85" s="6">
        <f t="shared" si="1"/>
        <v>0</v>
      </c>
    </row>
    <row r="86" spans="1:13" ht="50.25" customHeight="1">
      <c r="B86" s="14" t="s">
        <v>77</v>
      </c>
      <c r="C86" s="26" t="s">
        <v>48</v>
      </c>
      <c r="D86" s="26" t="s">
        <v>48</v>
      </c>
      <c r="E86" s="15">
        <f>E87+E88+E91</f>
        <v>4763.1000000000004</v>
      </c>
      <c r="F86" s="15">
        <f t="shared" ref="F86:L86" si="14">F87+F88+F91</f>
        <v>0</v>
      </c>
      <c r="G86" s="15">
        <f t="shared" si="14"/>
        <v>4763.1000000000004</v>
      </c>
      <c r="H86" s="15">
        <f t="shared" si="14"/>
        <v>3263.1</v>
      </c>
      <c r="I86" s="15">
        <f t="shared" si="14"/>
        <v>0</v>
      </c>
      <c r="J86" s="15">
        <f t="shared" si="14"/>
        <v>3263.1</v>
      </c>
      <c r="K86" s="13">
        <f t="shared" si="14"/>
        <v>3263.1</v>
      </c>
      <c r="L86" s="13">
        <f t="shared" si="14"/>
        <v>0</v>
      </c>
      <c r="M86" s="6">
        <f t="shared" si="1"/>
        <v>3263.1</v>
      </c>
    </row>
    <row r="87" spans="1:13" ht="36" customHeight="1">
      <c r="B87" s="24" t="s">
        <v>65</v>
      </c>
      <c r="C87" s="43" t="s">
        <v>48</v>
      </c>
      <c r="D87" s="43" t="s">
        <v>55</v>
      </c>
      <c r="E87" s="21">
        <v>3263.1</v>
      </c>
      <c r="F87" s="21"/>
      <c r="G87" s="13">
        <f t="shared" si="2"/>
        <v>3263.1</v>
      </c>
      <c r="H87" s="17">
        <v>3263.1</v>
      </c>
      <c r="I87" s="19"/>
      <c r="J87" s="15">
        <f t="shared" si="3"/>
        <v>3263.1</v>
      </c>
      <c r="K87" s="6">
        <v>3263.1</v>
      </c>
      <c r="L87" s="7"/>
      <c r="M87" s="6">
        <f t="shared" si="1"/>
        <v>3263.1</v>
      </c>
    </row>
    <row r="88" spans="1:13" hidden="1">
      <c r="B88" s="24" t="s">
        <v>20</v>
      </c>
      <c r="C88" s="43" t="s">
        <v>48</v>
      </c>
      <c r="D88" s="43" t="s">
        <v>56</v>
      </c>
      <c r="E88" s="22"/>
      <c r="F88" s="22"/>
      <c r="G88" s="13">
        <f t="shared" si="2"/>
        <v>0</v>
      </c>
      <c r="H88" s="17"/>
      <c r="I88" s="19"/>
      <c r="J88" s="15">
        <f t="shared" si="3"/>
        <v>0</v>
      </c>
      <c r="K88" s="6"/>
      <c r="L88" s="7"/>
      <c r="M88" s="6">
        <f t="shared" si="1"/>
        <v>0</v>
      </c>
    </row>
    <row r="89" spans="1:13" s="2" customFormat="1" ht="50.25" hidden="1" customHeight="1">
      <c r="B89" s="45" t="s">
        <v>78</v>
      </c>
      <c r="C89" s="32">
        <v>1400</v>
      </c>
      <c r="D89" s="32">
        <v>1403</v>
      </c>
      <c r="E89" s="34"/>
      <c r="F89" s="34"/>
      <c r="G89" s="13">
        <f t="shared" si="2"/>
        <v>0</v>
      </c>
      <c r="H89" s="34"/>
      <c r="I89" s="34">
        <f t="shared" ref="I89:K89" si="15">I91</f>
        <v>0</v>
      </c>
      <c r="J89" s="34">
        <f t="shared" si="15"/>
        <v>0</v>
      </c>
      <c r="K89" s="49">
        <f t="shared" si="15"/>
        <v>0</v>
      </c>
      <c r="L89" s="58"/>
      <c r="M89" s="6">
        <f t="shared" si="1"/>
        <v>0</v>
      </c>
    </row>
    <row r="90" spans="1:13" hidden="1">
      <c r="B90" s="35"/>
      <c r="C90" s="35"/>
      <c r="D90" s="35"/>
      <c r="E90" s="35"/>
      <c r="F90" s="35"/>
      <c r="G90" s="13">
        <f t="shared" si="2"/>
        <v>0</v>
      </c>
      <c r="H90" s="17"/>
      <c r="I90" s="19"/>
      <c r="J90" s="15">
        <f t="shared" si="3"/>
        <v>0</v>
      </c>
      <c r="K90" s="6"/>
      <c r="L90" s="7"/>
      <c r="M90" s="6">
        <f t="shared" si="1"/>
        <v>0</v>
      </c>
    </row>
    <row r="91" spans="1:13" ht="36.75" customHeight="1">
      <c r="B91" s="36" t="s">
        <v>79</v>
      </c>
      <c r="C91" s="32">
        <v>1400</v>
      </c>
      <c r="D91" s="32">
        <v>1403</v>
      </c>
      <c r="E91" s="28">
        <v>1500</v>
      </c>
      <c r="F91" s="28"/>
      <c r="G91" s="13">
        <f t="shared" si="2"/>
        <v>1500</v>
      </c>
      <c r="H91" s="17"/>
      <c r="I91" s="19"/>
      <c r="J91" s="15">
        <f t="shared" si="3"/>
        <v>0</v>
      </c>
      <c r="K91" s="6"/>
      <c r="L91" s="7"/>
      <c r="M91" s="6">
        <f t="shared" si="1"/>
        <v>0</v>
      </c>
    </row>
    <row r="92" spans="1:13" ht="35.25" customHeight="1">
      <c r="B92" s="37" t="s">
        <v>108</v>
      </c>
      <c r="C92" s="48" t="s">
        <v>109</v>
      </c>
      <c r="D92" s="48" t="s">
        <v>109</v>
      </c>
      <c r="E92" s="7">
        <f>E93</f>
        <v>0</v>
      </c>
      <c r="F92" s="7"/>
      <c r="G92" s="13">
        <f t="shared" si="2"/>
        <v>0</v>
      </c>
      <c r="H92" s="6">
        <f>H93</f>
        <v>1791</v>
      </c>
      <c r="I92" s="6"/>
      <c r="J92" s="6">
        <f>H92+I92</f>
        <v>1791</v>
      </c>
      <c r="K92" s="6">
        <f>K93</f>
        <v>3612</v>
      </c>
      <c r="L92" s="6">
        <f>L93</f>
        <v>0</v>
      </c>
      <c r="M92" s="6">
        <f t="shared" si="1"/>
        <v>3612</v>
      </c>
    </row>
    <row r="93" spans="1:13" ht="24.75" customHeight="1">
      <c r="B93" s="59" t="s">
        <v>88</v>
      </c>
      <c r="C93" s="54">
        <v>9999</v>
      </c>
      <c r="D93" s="54">
        <v>9999</v>
      </c>
      <c r="E93" s="7"/>
      <c r="F93" s="7"/>
      <c r="G93" s="13">
        <f t="shared" si="2"/>
        <v>0</v>
      </c>
      <c r="H93" s="6">
        <v>1791</v>
      </c>
      <c r="I93" s="6"/>
      <c r="J93" s="6">
        <f>H93+I93</f>
        <v>1791</v>
      </c>
      <c r="K93" s="6">
        <v>3612</v>
      </c>
      <c r="L93" s="7"/>
      <c r="M93" s="6">
        <f t="shared" si="1"/>
        <v>3612</v>
      </c>
    </row>
  </sheetData>
  <mergeCells count="33">
    <mergeCell ref="B36:H36"/>
    <mergeCell ref="B37:H37"/>
    <mergeCell ref="B38:B41"/>
    <mergeCell ref="C38:C41"/>
    <mergeCell ref="D38:D41"/>
    <mergeCell ref="E38:M39"/>
    <mergeCell ref="E40:G40"/>
    <mergeCell ref="H40:J40"/>
    <mergeCell ref="K40:M40"/>
    <mergeCell ref="B35:H35"/>
    <mergeCell ref="B20:M20"/>
    <mergeCell ref="B21:M21"/>
    <mergeCell ref="B22:M22"/>
    <mergeCell ref="B23:M23"/>
    <mergeCell ref="B25:K25"/>
    <mergeCell ref="B29:H29"/>
    <mergeCell ref="B30:H30"/>
    <mergeCell ref="B31:H31"/>
    <mergeCell ref="B32:H32"/>
    <mergeCell ref="B33:H33"/>
    <mergeCell ref="B34:H34"/>
    <mergeCell ref="B19:M19"/>
    <mergeCell ref="B2:K2"/>
    <mergeCell ref="B3:K3"/>
    <mergeCell ref="B4:K4"/>
    <mergeCell ref="B5:K5"/>
    <mergeCell ref="B6:K6"/>
    <mergeCell ref="B11:M11"/>
    <mergeCell ref="B12:M12"/>
    <mergeCell ref="B13:M13"/>
    <mergeCell ref="B14:M14"/>
    <mergeCell ref="B17:M17"/>
    <mergeCell ref="B18:M18"/>
  </mergeCells>
  <pageMargins left="0" right="0" top="0" bottom="0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93"/>
  <sheetViews>
    <sheetView topLeftCell="A10" zoomScaleNormal="100" zoomScaleSheetLayoutView="100" workbookViewId="0">
      <selection activeCell="F73" sqref="F73"/>
    </sheetView>
  </sheetViews>
  <sheetFormatPr defaultRowHeight="12.75"/>
  <cols>
    <col min="1" max="1" width="1.28515625" customWidth="1"/>
    <col min="2" max="2" width="19.28515625" customWidth="1"/>
    <col min="3" max="3" width="5.28515625" customWidth="1"/>
    <col min="4" max="4" width="5.42578125" customWidth="1"/>
    <col min="5" max="5" width="8.28515625" customWidth="1"/>
    <col min="6" max="6" width="8.140625" customWidth="1"/>
    <col min="7" max="7" width="8.28515625" customWidth="1"/>
    <col min="8" max="8" width="8.42578125" customWidth="1"/>
    <col min="9" max="9" width="6.85546875" customWidth="1"/>
    <col min="10" max="10" width="9.140625" customWidth="1"/>
    <col min="11" max="11" width="8.7109375" customWidth="1"/>
    <col min="12" max="12" width="6" customWidth="1"/>
    <col min="13" max="13" width="8" customWidth="1"/>
  </cols>
  <sheetData>
    <row r="1" spans="2:13" hidden="1"/>
    <row r="2" spans="2:13" hidden="1"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2:13" hidden="1"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2:13" hidden="1"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2:13" hidden="1"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2:13" hidden="1"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2:13" hidden="1"/>
    <row r="8" spans="2:13" hidden="1"/>
    <row r="9" spans="2:13" hidden="1"/>
    <row r="11" spans="2:13">
      <c r="B11" s="95" t="s">
        <v>99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</row>
    <row r="12" spans="2:13">
      <c r="B12" s="94" t="s">
        <v>101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</row>
    <row r="13" spans="2:13">
      <c r="B13" s="94" t="s">
        <v>100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</row>
    <row r="14" spans="2:13" ht="11.25" customHeight="1">
      <c r="B14" s="91" t="s">
        <v>120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</row>
    <row r="15" spans="2:13" ht="1.5" hidden="1" customHeight="1"/>
    <row r="17" spans="1:13">
      <c r="A17" s="1"/>
      <c r="B17" s="95" t="s">
        <v>99</v>
      </c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</row>
    <row r="18" spans="1:13">
      <c r="A18" s="1"/>
      <c r="B18" s="94" t="s">
        <v>101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</row>
    <row r="19" spans="1:13">
      <c r="A19" s="1"/>
      <c r="B19" s="94" t="s">
        <v>100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</row>
    <row r="20" spans="1:13">
      <c r="A20" s="1"/>
      <c r="B20" s="91" t="s">
        <v>118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</row>
    <row r="21" spans="1:13">
      <c r="A21" s="1"/>
      <c r="B21" s="91" t="s">
        <v>113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</row>
    <row r="22" spans="1:13">
      <c r="A22" s="1"/>
      <c r="B22" s="91" t="s">
        <v>114</v>
      </c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</row>
    <row r="23" spans="1:13">
      <c r="A23" s="1"/>
      <c r="B23" s="91" t="s">
        <v>104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</row>
    <row r="24" spans="1:13">
      <c r="A24" s="1"/>
      <c r="B24" s="1"/>
      <c r="C24" s="65"/>
      <c r="D24" s="65"/>
      <c r="E24" s="65"/>
      <c r="F24" s="65"/>
      <c r="G24" s="65"/>
      <c r="H24" s="65"/>
    </row>
    <row r="25" spans="1:13" ht="42" customHeight="1">
      <c r="A25" s="1"/>
      <c r="B25" s="92" t="s">
        <v>105</v>
      </c>
      <c r="C25" s="92"/>
      <c r="D25" s="92"/>
      <c r="E25" s="92"/>
      <c r="F25" s="92"/>
      <c r="G25" s="92"/>
      <c r="H25" s="92"/>
      <c r="I25" s="92"/>
      <c r="J25" s="92"/>
      <c r="K25" s="92"/>
    </row>
    <row r="26" spans="1:13" hidden="1">
      <c r="A26" s="1"/>
      <c r="B26" s="64"/>
      <c r="C26" s="64"/>
      <c r="D26" s="64"/>
      <c r="E26" s="64"/>
      <c r="F26" s="64"/>
      <c r="G26" s="64"/>
      <c r="H26" s="64"/>
    </row>
    <row r="27" spans="1:13" hidden="1">
      <c r="A27" s="1"/>
      <c r="B27" s="3"/>
      <c r="C27" s="3"/>
      <c r="D27" s="3"/>
      <c r="E27" s="3"/>
      <c r="F27" s="3"/>
      <c r="G27" s="3"/>
      <c r="H27" s="3"/>
    </row>
    <row r="28" spans="1:13">
      <c r="A28" s="1"/>
      <c r="B28" s="3"/>
      <c r="C28" s="3"/>
      <c r="D28" s="3"/>
      <c r="E28" s="3"/>
      <c r="F28" s="3"/>
      <c r="G28" s="3"/>
      <c r="H28" s="3"/>
    </row>
    <row r="29" spans="1:13" hidden="1">
      <c r="A29" s="1"/>
      <c r="B29" s="93"/>
      <c r="C29" s="93"/>
      <c r="D29" s="93"/>
      <c r="E29" s="93"/>
      <c r="F29" s="93"/>
      <c r="G29" s="93"/>
      <c r="H29" s="93"/>
    </row>
    <row r="30" spans="1:13" hidden="1">
      <c r="A30" s="1"/>
      <c r="B30" s="89"/>
      <c r="C30" s="89"/>
      <c r="D30" s="89"/>
      <c r="E30" s="89"/>
      <c r="F30" s="89"/>
      <c r="G30" s="89"/>
      <c r="H30" s="89"/>
    </row>
    <row r="31" spans="1:13" hidden="1">
      <c r="A31" s="1"/>
      <c r="B31" s="90"/>
      <c r="C31" s="90"/>
      <c r="D31" s="90"/>
      <c r="E31" s="90"/>
      <c r="F31" s="90"/>
      <c r="G31" s="90"/>
      <c r="H31" s="90"/>
    </row>
    <row r="32" spans="1:13" hidden="1">
      <c r="A32" s="1"/>
      <c r="B32" s="90"/>
      <c r="C32" s="90"/>
      <c r="D32" s="90"/>
      <c r="E32" s="90"/>
      <c r="F32" s="90"/>
      <c r="G32" s="90"/>
      <c r="H32" s="90"/>
    </row>
    <row r="33" spans="1:13" hidden="1">
      <c r="A33" s="1"/>
      <c r="B33" s="90"/>
      <c r="C33" s="90"/>
      <c r="D33" s="90"/>
      <c r="E33" s="90"/>
      <c r="F33" s="90"/>
      <c r="G33" s="90"/>
      <c r="H33" s="90"/>
    </row>
    <row r="34" spans="1:13" hidden="1">
      <c r="A34" s="1"/>
      <c r="B34" s="90"/>
      <c r="C34" s="90"/>
      <c r="D34" s="90"/>
      <c r="E34" s="90"/>
      <c r="F34" s="90"/>
      <c r="G34" s="90"/>
      <c r="H34" s="90"/>
    </row>
    <row r="35" spans="1:13" hidden="1">
      <c r="A35" s="1"/>
      <c r="B35" s="90"/>
      <c r="C35" s="90"/>
      <c r="D35" s="90"/>
      <c r="E35" s="90"/>
      <c r="F35" s="90"/>
      <c r="G35" s="90"/>
      <c r="H35" s="90"/>
    </row>
    <row r="36" spans="1:13" hidden="1">
      <c r="A36" s="1"/>
      <c r="B36" s="78"/>
      <c r="C36" s="78"/>
      <c r="D36" s="78"/>
      <c r="E36" s="78"/>
      <c r="F36" s="78"/>
      <c r="G36" s="78"/>
      <c r="H36" s="78"/>
    </row>
    <row r="37" spans="1:13" hidden="1">
      <c r="A37" s="1"/>
      <c r="B37" s="79"/>
      <c r="C37" s="79"/>
      <c r="D37" s="79"/>
      <c r="E37" s="80"/>
      <c r="F37" s="80"/>
      <c r="G37" s="80"/>
      <c r="H37" s="80"/>
    </row>
    <row r="38" spans="1:13" ht="12.75" customHeight="1">
      <c r="A38" s="1"/>
      <c r="B38" s="81" t="s">
        <v>93</v>
      </c>
      <c r="C38" s="81" t="s">
        <v>0</v>
      </c>
      <c r="D38" s="82" t="s">
        <v>1</v>
      </c>
      <c r="E38" s="85" t="s">
        <v>107</v>
      </c>
      <c r="F38" s="86"/>
      <c r="G38" s="86"/>
      <c r="H38" s="86"/>
      <c r="I38" s="86"/>
      <c r="J38" s="86"/>
      <c r="K38" s="86"/>
      <c r="L38" s="86"/>
      <c r="M38" s="97"/>
    </row>
    <row r="39" spans="1:13" ht="3.75" customHeight="1">
      <c r="A39" s="1"/>
      <c r="B39" s="81"/>
      <c r="C39" s="81"/>
      <c r="D39" s="83"/>
      <c r="E39" s="87"/>
      <c r="F39" s="88"/>
      <c r="G39" s="88"/>
      <c r="H39" s="88"/>
      <c r="I39" s="88"/>
      <c r="J39" s="88"/>
      <c r="K39" s="88"/>
      <c r="L39" s="88"/>
      <c r="M39" s="98"/>
    </row>
    <row r="40" spans="1:13" ht="16.5" customHeight="1">
      <c r="A40" s="1"/>
      <c r="B40" s="81"/>
      <c r="C40" s="81"/>
      <c r="D40" s="83"/>
      <c r="E40" s="84" t="s">
        <v>87</v>
      </c>
      <c r="F40" s="84"/>
      <c r="G40" s="84"/>
      <c r="H40" s="84" t="s">
        <v>89</v>
      </c>
      <c r="I40" s="84"/>
      <c r="J40" s="84"/>
      <c r="K40" s="99" t="s">
        <v>106</v>
      </c>
      <c r="L40" s="100"/>
      <c r="M40" s="101"/>
    </row>
    <row r="41" spans="1:13" ht="41.25" customHeight="1">
      <c r="A41" s="1"/>
      <c r="B41" s="81"/>
      <c r="C41" s="81"/>
      <c r="D41" s="84"/>
      <c r="E41" s="9" t="s">
        <v>115</v>
      </c>
      <c r="F41" s="9" t="s">
        <v>90</v>
      </c>
      <c r="G41" s="9" t="s">
        <v>91</v>
      </c>
      <c r="H41" s="9" t="s">
        <v>115</v>
      </c>
      <c r="I41" s="9" t="s">
        <v>90</v>
      </c>
      <c r="J41" s="9" t="s">
        <v>91</v>
      </c>
      <c r="K41" s="9" t="s">
        <v>115</v>
      </c>
      <c r="L41" s="9" t="s">
        <v>90</v>
      </c>
      <c r="M41" s="9" t="s">
        <v>91</v>
      </c>
    </row>
    <row r="42" spans="1:13" ht="14.25" customHeight="1">
      <c r="A42" s="1"/>
      <c r="B42" s="12" t="s">
        <v>51</v>
      </c>
      <c r="C42" s="41"/>
      <c r="D42" s="41"/>
      <c r="E42" s="13">
        <f>E43+E52+E54+E56+E62+E67+E69+E75+E78+E83+E86+E92</f>
        <v>257755.83599999998</v>
      </c>
      <c r="F42" s="13">
        <f>F43+F52+F54+F56+F62+F67+F69+F75+F78+F83+F86+F92</f>
        <v>2200.59</v>
      </c>
      <c r="G42" s="13">
        <f>G43+G52+G54+G56+G62+G67+G69+G75+G78+G83+G86+G92</f>
        <v>259956.42600000001</v>
      </c>
      <c r="H42" s="13">
        <f>H43+H52+H54+H56+H62+H67+H69+H75+H78+H83+H86+H92</f>
        <v>221293.09999999998</v>
      </c>
      <c r="I42" s="13">
        <f>I43+I52+I56+I62+I69+I75+I78+I83+I86+I92</f>
        <v>95.9</v>
      </c>
      <c r="J42" s="13">
        <f>J43+J52+J54+J56+J62+J67+J69+J75+J78+J83+J86+J92</f>
        <v>221422.99999999997</v>
      </c>
      <c r="K42" s="13">
        <f>K43+K52+K54+K56+K62+K67+K69+K75+K78+K83+K86+K92</f>
        <v>219202.69999999998</v>
      </c>
      <c r="L42" s="13">
        <f>L43+L52+L54+L56+L62+L67+L69+L75+L78+L83+L86+L92</f>
        <v>95.9</v>
      </c>
      <c r="M42" s="6">
        <f>K42+L42</f>
        <v>219298.59999999998</v>
      </c>
    </row>
    <row r="43" spans="1:13" ht="26.25" customHeight="1">
      <c r="A43" s="2"/>
      <c r="B43" s="14" t="s">
        <v>70</v>
      </c>
      <c r="C43" s="26" t="s">
        <v>25</v>
      </c>
      <c r="D43" s="42" t="s">
        <v>25</v>
      </c>
      <c r="E43" s="13">
        <f>E44+E45+E46+E47+E48+E51+E50+E49</f>
        <v>27746.135999999999</v>
      </c>
      <c r="F43" s="13">
        <f t="shared" ref="F43:L43" si="0">F44+F45+F46+F47+F48+F51+F50+F49</f>
        <v>1424.4</v>
      </c>
      <c r="G43" s="13">
        <f t="shared" si="0"/>
        <v>29170.536</v>
      </c>
      <c r="H43" s="13">
        <f t="shared" si="0"/>
        <v>20470</v>
      </c>
      <c r="I43" s="13">
        <f t="shared" si="0"/>
        <v>95.9</v>
      </c>
      <c r="J43" s="13">
        <f t="shared" si="0"/>
        <v>20565.900000000001</v>
      </c>
      <c r="K43" s="13">
        <f t="shared" si="0"/>
        <v>18234.599999999999</v>
      </c>
      <c r="L43" s="13">
        <f t="shared" si="0"/>
        <v>95.9</v>
      </c>
      <c r="M43" s="6">
        <f t="shared" ref="M43:M93" si="1">K43+L43</f>
        <v>18330.5</v>
      </c>
    </row>
    <row r="44" spans="1:13" ht="60">
      <c r="A44" s="2"/>
      <c r="B44" s="16" t="s">
        <v>15</v>
      </c>
      <c r="C44" s="43" t="s">
        <v>25</v>
      </c>
      <c r="D44" s="44" t="s">
        <v>26</v>
      </c>
      <c r="E44" s="17">
        <v>1510.4</v>
      </c>
      <c r="F44" s="18"/>
      <c r="G44" s="13">
        <f t="shared" ref="G44:G93" si="2">E44+F44</f>
        <v>1510.4</v>
      </c>
      <c r="H44" s="17">
        <v>1140</v>
      </c>
      <c r="I44" s="19"/>
      <c r="J44" s="15">
        <f t="shared" ref="J44:J91" si="3">H44+I44</f>
        <v>1140</v>
      </c>
      <c r="K44" s="22">
        <v>1140</v>
      </c>
      <c r="L44" s="7"/>
      <c r="M44" s="6">
        <f t="shared" si="1"/>
        <v>1140</v>
      </c>
    </row>
    <row r="45" spans="1:13" ht="96">
      <c r="A45" s="2"/>
      <c r="B45" s="16" t="s">
        <v>16</v>
      </c>
      <c r="C45" s="43" t="s">
        <v>25</v>
      </c>
      <c r="D45" s="44" t="s">
        <v>27</v>
      </c>
      <c r="E45" s="17">
        <v>250</v>
      </c>
      <c r="F45" s="18"/>
      <c r="G45" s="13">
        <f t="shared" si="2"/>
        <v>250</v>
      </c>
      <c r="H45" s="17">
        <v>200</v>
      </c>
      <c r="I45" s="19"/>
      <c r="J45" s="15">
        <f t="shared" si="3"/>
        <v>200</v>
      </c>
      <c r="K45" s="6">
        <v>250</v>
      </c>
      <c r="L45" s="7"/>
      <c r="M45" s="6">
        <f t="shared" si="1"/>
        <v>250</v>
      </c>
    </row>
    <row r="46" spans="1:13" ht="95.25" customHeight="1">
      <c r="A46" s="1"/>
      <c r="B46" s="16" t="s">
        <v>17</v>
      </c>
      <c r="C46" s="43" t="s">
        <v>25</v>
      </c>
      <c r="D46" s="43" t="s">
        <v>29</v>
      </c>
      <c r="E46" s="17">
        <v>10486.936</v>
      </c>
      <c r="F46" s="18">
        <v>1047</v>
      </c>
      <c r="G46" s="13">
        <f t="shared" si="2"/>
        <v>11533.936</v>
      </c>
      <c r="H46" s="17">
        <v>8632</v>
      </c>
      <c r="I46" s="19"/>
      <c r="J46" s="15">
        <f t="shared" si="3"/>
        <v>8632</v>
      </c>
      <c r="K46" s="6">
        <v>8700</v>
      </c>
      <c r="L46" s="7"/>
      <c r="M46" s="6">
        <f t="shared" si="1"/>
        <v>8700</v>
      </c>
    </row>
    <row r="47" spans="1:13">
      <c r="A47" s="1"/>
      <c r="B47" s="45" t="s">
        <v>80</v>
      </c>
      <c r="C47" s="20" t="s">
        <v>25</v>
      </c>
      <c r="D47" s="20" t="s">
        <v>81</v>
      </c>
      <c r="E47" s="17">
        <v>39.1</v>
      </c>
      <c r="F47" s="18"/>
      <c r="G47" s="13">
        <f t="shared" si="2"/>
        <v>39.1</v>
      </c>
      <c r="H47" s="17">
        <v>0.7</v>
      </c>
      <c r="I47" s="19"/>
      <c r="J47" s="15">
        <f t="shared" si="3"/>
        <v>0.7</v>
      </c>
      <c r="K47" s="6">
        <v>0.6</v>
      </c>
      <c r="L47" s="7"/>
      <c r="M47" s="6">
        <f t="shared" si="1"/>
        <v>0.6</v>
      </c>
    </row>
    <row r="48" spans="1:13" ht="84">
      <c r="A48" s="1"/>
      <c r="B48" s="16" t="s">
        <v>18</v>
      </c>
      <c r="C48" s="43" t="s">
        <v>25</v>
      </c>
      <c r="D48" s="43" t="s">
        <v>28</v>
      </c>
      <c r="E48" s="17">
        <v>4082</v>
      </c>
      <c r="F48" s="18"/>
      <c r="G48" s="13">
        <f t="shared" si="2"/>
        <v>4082</v>
      </c>
      <c r="H48" s="17">
        <v>3557</v>
      </c>
      <c r="I48" s="19"/>
      <c r="J48" s="15">
        <f t="shared" si="3"/>
        <v>3557</v>
      </c>
      <c r="K48" s="6">
        <v>2600</v>
      </c>
      <c r="L48" s="7"/>
      <c r="M48" s="6">
        <f t="shared" si="1"/>
        <v>2600</v>
      </c>
    </row>
    <row r="49" spans="1:13" ht="16.5" hidden="1" customHeight="1">
      <c r="A49" s="1"/>
      <c r="B49" s="16" t="s">
        <v>92</v>
      </c>
      <c r="C49" s="43" t="s">
        <v>25</v>
      </c>
      <c r="D49" s="43" t="s">
        <v>60</v>
      </c>
      <c r="E49" s="21"/>
      <c r="F49" s="21"/>
      <c r="G49" s="13">
        <f t="shared" si="2"/>
        <v>0</v>
      </c>
      <c r="H49" s="17"/>
      <c r="I49" s="19"/>
      <c r="J49" s="15">
        <f t="shared" si="3"/>
        <v>0</v>
      </c>
      <c r="K49" s="6"/>
      <c r="L49" s="7"/>
      <c r="M49" s="6">
        <f t="shared" si="1"/>
        <v>0</v>
      </c>
    </row>
    <row r="50" spans="1:13" s="39" customFormat="1">
      <c r="A50" s="1"/>
      <c r="B50" s="16" t="s">
        <v>2</v>
      </c>
      <c r="C50" s="43" t="s">
        <v>25</v>
      </c>
      <c r="D50" s="43" t="s">
        <v>30</v>
      </c>
      <c r="E50" s="18">
        <v>87.1</v>
      </c>
      <c r="F50" s="18">
        <v>0</v>
      </c>
      <c r="G50" s="17">
        <f t="shared" si="2"/>
        <v>87.1</v>
      </c>
      <c r="H50" s="17">
        <v>100</v>
      </c>
      <c r="I50" s="19"/>
      <c r="J50" s="38">
        <f t="shared" si="3"/>
        <v>100</v>
      </c>
      <c r="K50" s="6">
        <v>100</v>
      </c>
      <c r="L50" s="7"/>
      <c r="M50" s="6">
        <f t="shared" si="1"/>
        <v>100</v>
      </c>
    </row>
    <row r="51" spans="1:13" ht="36">
      <c r="A51" s="1"/>
      <c r="B51" s="16" t="s">
        <v>64</v>
      </c>
      <c r="C51" s="43" t="s">
        <v>25</v>
      </c>
      <c r="D51" s="43" t="s">
        <v>31</v>
      </c>
      <c r="E51" s="22">
        <v>11290.6</v>
      </c>
      <c r="F51" s="22">
        <f>95.9+289.4+97.2+4.1-109.2</f>
        <v>377.4</v>
      </c>
      <c r="G51" s="13">
        <f t="shared" si="2"/>
        <v>11668</v>
      </c>
      <c r="H51" s="17">
        <v>6840.3</v>
      </c>
      <c r="I51" s="19">
        <v>95.9</v>
      </c>
      <c r="J51" s="15">
        <f t="shared" si="3"/>
        <v>6936.2</v>
      </c>
      <c r="K51" s="6">
        <v>5444</v>
      </c>
      <c r="L51" s="7">
        <v>95.9</v>
      </c>
      <c r="M51" s="6">
        <f t="shared" si="1"/>
        <v>5539.9</v>
      </c>
    </row>
    <row r="52" spans="1:13" s="11" customFormat="1" ht="22.5" customHeight="1">
      <c r="A52" s="10"/>
      <c r="B52" s="14" t="s">
        <v>71</v>
      </c>
      <c r="C52" s="26" t="s">
        <v>58</v>
      </c>
      <c r="D52" s="26" t="s">
        <v>58</v>
      </c>
      <c r="E52" s="13">
        <f t="shared" ref="E52:L52" si="4">E53</f>
        <v>875.6</v>
      </c>
      <c r="F52" s="23">
        <f t="shared" si="4"/>
        <v>0</v>
      </c>
      <c r="G52" s="23">
        <f t="shared" si="4"/>
        <v>875.6</v>
      </c>
      <c r="H52" s="23">
        <f t="shared" si="4"/>
        <v>904.7</v>
      </c>
      <c r="I52" s="23">
        <f t="shared" si="4"/>
        <v>0</v>
      </c>
      <c r="J52" s="23">
        <f t="shared" si="4"/>
        <v>904.7</v>
      </c>
      <c r="K52" s="13">
        <f t="shared" si="4"/>
        <v>936.1</v>
      </c>
      <c r="L52" s="13">
        <f t="shared" si="4"/>
        <v>0</v>
      </c>
      <c r="M52" s="6">
        <f t="shared" si="1"/>
        <v>936.1</v>
      </c>
    </row>
    <row r="53" spans="1:13" ht="24.75" customHeight="1">
      <c r="A53" s="1"/>
      <c r="B53" s="24" t="s">
        <v>24</v>
      </c>
      <c r="C53" s="43" t="s">
        <v>58</v>
      </c>
      <c r="D53" s="43" t="s">
        <v>59</v>
      </c>
      <c r="E53" s="22">
        <v>875.6</v>
      </c>
      <c r="F53" s="25"/>
      <c r="G53" s="13">
        <f t="shared" si="2"/>
        <v>875.6</v>
      </c>
      <c r="H53" s="17">
        <v>904.7</v>
      </c>
      <c r="I53" s="19"/>
      <c r="J53" s="15">
        <f t="shared" si="3"/>
        <v>904.7</v>
      </c>
      <c r="K53" s="6">
        <v>936.1</v>
      </c>
      <c r="L53" s="7"/>
      <c r="M53" s="6">
        <f t="shared" si="1"/>
        <v>936.1</v>
      </c>
    </row>
    <row r="54" spans="1:13" ht="48.75" customHeight="1">
      <c r="A54" s="1"/>
      <c r="B54" s="46" t="s">
        <v>66</v>
      </c>
      <c r="C54" s="26" t="s">
        <v>68</v>
      </c>
      <c r="D54" s="26" t="s">
        <v>68</v>
      </c>
      <c r="E54" s="13">
        <f t="shared" ref="E54:L54" si="5">E55</f>
        <v>2347.9</v>
      </c>
      <c r="F54" s="13">
        <f t="shared" si="5"/>
        <v>0</v>
      </c>
      <c r="G54" s="13">
        <f t="shared" si="5"/>
        <v>2347.9</v>
      </c>
      <c r="H54" s="13">
        <f t="shared" si="5"/>
        <v>2343</v>
      </c>
      <c r="I54" s="13" t="str">
        <f t="shared" si="5"/>
        <v xml:space="preserve"> </v>
      </c>
      <c r="J54" s="13">
        <f t="shared" si="5"/>
        <v>2293</v>
      </c>
      <c r="K54" s="13">
        <f t="shared" si="5"/>
        <v>1778</v>
      </c>
      <c r="L54" s="13">
        <f t="shared" si="5"/>
        <v>0</v>
      </c>
      <c r="M54" s="6">
        <f t="shared" si="1"/>
        <v>1778</v>
      </c>
    </row>
    <row r="55" spans="1:13" ht="37.5" customHeight="1">
      <c r="A55" s="1"/>
      <c r="B55" s="47" t="s">
        <v>67</v>
      </c>
      <c r="C55" s="43" t="s">
        <v>68</v>
      </c>
      <c r="D55" s="43" t="s">
        <v>69</v>
      </c>
      <c r="E55" s="22">
        <v>2347.9</v>
      </c>
      <c r="F55" s="22"/>
      <c r="G55" s="13">
        <f t="shared" si="2"/>
        <v>2347.9</v>
      </c>
      <c r="H55" s="17">
        <v>2343</v>
      </c>
      <c r="I55" s="19" t="s">
        <v>86</v>
      </c>
      <c r="J55" s="27">
        <v>2293</v>
      </c>
      <c r="K55" s="6">
        <v>1778</v>
      </c>
      <c r="L55" s="7"/>
      <c r="M55" s="6">
        <f t="shared" si="1"/>
        <v>1778</v>
      </c>
    </row>
    <row r="56" spans="1:13" ht="25.5" customHeight="1">
      <c r="A56" s="1"/>
      <c r="B56" s="14" t="s">
        <v>72</v>
      </c>
      <c r="C56" s="26" t="s">
        <v>32</v>
      </c>
      <c r="D56" s="42" t="s">
        <v>32</v>
      </c>
      <c r="E56" s="13">
        <f>E59+E60+E61+E57+E58</f>
        <v>24214.3</v>
      </c>
      <c r="F56" s="13">
        <f t="shared" ref="F56:G56" si="6">F59+F60+F61+F57+F58</f>
        <v>0</v>
      </c>
      <c r="G56" s="13">
        <f t="shared" si="6"/>
        <v>24214.3</v>
      </c>
      <c r="H56" s="13">
        <f t="shared" ref="H56:L56" si="7">H59+H60+H61+H57</f>
        <v>20396.7</v>
      </c>
      <c r="I56" s="13">
        <f t="shared" si="7"/>
        <v>0</v>
      </c>
      <c r="J56" s="13">
        <f t="shared" si="7"/>
        <v>20396.7</v>
      </c>
      <c r="K56" s="13">
        <f t="shared" si="7"/>
        <v>19999.599999999999</v>
      </c>
      <c r="L56" s="13">
        <f t="shared" si="7"/>
        <v>0</v>
      </c>
      <c r="M56" s="6">
        <f t="shared" si="1"/>
        <v>19999.599999999999</v>
      </c>
    </row>
    <row r="57" spans="1:13" ht="24">
      <c r="A57" s="1"/>
      <c r="B57" s="24" t="s">
        <v>110</v>
      </c>
      <c r="C57" s="43" t="s">
        <v>32</v>
      </c>
      <c r="D57" s="44" t="s">
        <v>111</v>
      </c>
      <c r="E57" s="17">
        <v>0</v>
      </c>
      <c r="F57" s="17">
        <v>0</v>
      </c>
      <c r="G57" s="17">
        <f>E57+F57</f>
        <v>0</v>
      </c>
      <c r="H57" s="17"/>
      <c r="I57" s="17"/>
      <c r="J57" s="17">
        <f>H57+I57</f>
        <v>0</v>
      </c>
      <c r="K57" s="17"/>
      <c r="L57" s="7"/>
      <c r="M57" s="6">
        <f t="shared" si="1"/>
        <v>0</v>
      </c>
    </row>
    <row r="58" spans="1:13" ht="17.25" customHeight="1">
      <c r="A58" s="1"/>
      <c r="B58" s="48" t="s">
        <v>116</v>
      </c>
      <c r="C58" s="43" t="s">
        <v>32</v>
      </c>
      <c r="D58" s="44" t="s">
        <v>117</v>
      </c>
      <c r="E58" s="17">
        <v>480.7</v>
      </c>
      <c r="F58" s="17"/>
      <c r="G58" s="17">
        <f>E58+F58</f>
        <v>480.7</v>
      </c>
      <c r="H58" s="17"/>
      <c r="I58" s="17"/>
      <c r="J58" s="17">
        <f>H58+I58</f>
        <v>0</v>
      </c>
      <c r="K58" s="17"/>
      <c r="L58" s="7"/>
      <c r="M58" s="6">
        <f t="shared" si="1"/>
        <v>0</v>
      </c>
    </row>
    <row r="59" spans="1:13">
      <c r="A59" s="1"/>
      <c r="B59" s="24" t="s">
        <v>12</v>
      </c>
      <c r="C59" s="43" t="s">
        <v>32</v>
      </c>
      <c r="D59" s="43" t="s">
        <v>33</v>
      </c>
      <c r="E59" s="22">
        <v>2728.3</v>
      </c>
      <c r="F59" s="22"/>
      <c r="G59" s="13">
        <f t="shared" si="2"/>
        <v>2728.3</v>
      </c>
      <c r="H59" s="17">
        <v>2000</v>
      </c>
      <c r="I59" s="19"/>
      <c r="J59" s="15">
        <f t="shared" si="3"/>
        <v>2000</v>
      </c>
      <c r="K59" s="6">
        <v>1314.5</v>
      </c>
      <c r="L59" s="7"/>
      <c r="M59" s="6">
        <f t="shared" si="1"/>
        <v>1314.5</v>
      </c>
    </row>
    <row r="60" spans="1:13" ht="24">
      <c r="A60" s="1"/>
      <c r="B60" s="24" t="s">
        <v>21</v>
      </c>
      <c r="C60" s="43" t="s">
        <v>32</v>
      </c>
      <c r="D60" s="43" t="s">
        <v>34</v>
      </c>
      <c r="E60" s="18">
        <v>20905.3</v>
      </c>
      <c r="F60" s="18"/>
      <c r="G60" s="13">
        <f t="shared" si="2"/>
        <v>20905.3</v>
      </c>
      <c r="H60" s="17">
        <v>18296.7</v>
      </c>
      <c r="I60" s="28"/>
      <c r="J60" s="15">
        <f t="shared" si="3"/>
        <v>18296.7</v>
      </c>
      <c r="K60" s="6">
        <v>18585.099999999999</v>
      </c>
      <c r="L60" s="7"/>
      <c r="M60" s="6">
        <f t="shared" si="1"/>
        <v>18585.099999999999</v>
      </c>
    </row>
    <row r="61" spans="1:13" ht="36">
      <c r="A61" s="1"/>
      <c r="B61" s="24" t="s">
        <v>3</v>
      </c>
      <c r="C61" s="43" t="s">
        <v>32</v>
      </c>
      <c r="D61" s="43" t="s">
        <v>35</v>
      </c>
      <c r="E61" s="22">
        <v>100</v>
      </c>
      <c r="F61" s="22"/>
      <c r="G61" s="13">
        <f t="shared" si="2"/>
        <v>100</v>
      </c>
      <c r="H61" s="17">
        <v>100</v>
      </c>
      <c r="I61" s="19"/>
      <c r="J61" s="15">
        <f t="shared" si="3"/>
        <v>100</v>
      </c>
      <c r="K61" s="6">
        <v>100</v>
      </c>
      <c r="L61" s="7"/>
      <c r="M61" s="6">
        <f t="shared" si="1"/>
        <v>100</v>
      </c>
    </row>
    <row r="62" spans="1:13" ht="36">
      <c r="A62" s="1"/>
      <c r="B62" s="14" t="s">
        <v>82</v>
      </c>
      <c r="C62" s="26" t="s">
        <v>57</v>
      </c>
      <c r="D62" s="26" t="s">
        <v>57</v>
      </c>
      <c r="E62" s="29">
        <f>E64+E65+E66</f>
        <v>3611.5</v>
      </c>
      <c r="F62" s="29">
        <f t="shared" ref="F62:L62" si="8">F64+F65+F66</f>
        <v>109.2</v>
      </c>
      <c r="G62" s="29">
        <f t="shared" si="8"/>
        <v>3720.7</v>
      </c>
      <c r="H62" s="29">
        <f t="shared" si="8"/>
        <v>600</v>
      </c>
      <c r="I62" s="29">
        <f t="shared" si="8"/>
        <v>0</v>
      </c>
      <c r="J62" s="29">
        <f t="shared" si="8"/>
        <v>600</v>
      </c>
      <c r="K62" s="29">
        <f t="shared" si="8"/>
        <v>655</v>
      </c>
      <c r="L62" s="29">
        <f t="shared" si="8"/>
        <v>0</v>
      </c>
      <c r="M62" s="6">
        <f t="shared" si="1"/>
        <v>655</v>
      </c>
    </row>
    <row r="63" spans="1:13" hidden="1">
      <c r="A63" s="1"/>
      <c r="B63" s="24" t="s">
        <v>8</v>
      </c>
      <c r="C63" s="43" t="s">
        <v>57</v>
      </c>
      <c r="D63" s="43" t="s">
        <v>52</v>
      </c>
      <c r="E63" s="22"/>
      <c r="F63" s="22"/>
      <c r="G63" s="13">
        <f t="shared" si="2"/>
        <v>0</v>
      </c>
      <c r="H63" s="13" t="e">
        <f>E63/#REF!*100</f>
        <v>#REF!</v>
      </c>
      <c r="I63" s="19"/>
      <c r="J63" s="15" t="e">
        <f t="shared" si="3"/>
        <v>#REF!</v>
      </c>
      <c r="K63" s="6"/>
      <c r="L63" s="7"/>
      <c r="M63" s="6">
        <f t="shared" si="1"/>
        <v>0</v>
      </c>
    </row>
    <row r="64" spans="1:13">
      <c r="A64" s="1"/>
      <c r="B64" s="24" t="s">
        <v>63</v>
      </c>
      <c r="C64" s="43" t="s">
        <v>57</v>
      </c>
      <c r="D64" s="43" t="s">
        <v>52</v>
      </c>
      <c r="E64" s="22">
        <v>200</v>
      </c>
      <c r="F64" s="22"/>
      <c r="G64" s="13">
        <f t="shared" si="2"/>
        <v>200</v>
      </c>
      <c r="H64" s="17">
        <v>200</v>
      </c>
      <c r="I64" s="19"/>
      <c r="J64" s="15">
        <f t="shared" si="3"/>
        <v>200</v>
      </c>
      <c r="K64" s="6">
        <v>200</v>
      </c>
      <c r="L64" s="7"/>
      <c r="M64" s="6">
        <f t="shared" si="1"/>
        <v>200</v>
      </c>
    </row>
    <row r="65" spans="1:13" ht="15" customHeight="1">
      <c r="A65" s="1"/>
      <c r="B65" s="24" t="s">
        <v>9</v>
      </c>
      <c r="C65" s="43" t="s">
        <v>57</v>
      </c>
      <c r="D65" s="43" t="s">
        <v>53</v>
      </c>
      <c r="E65" s="22">
        <v>100</v>
      </c>
      <c r="F65" s="22">
        <v>0</v>
      </c>
      <c r="G65" s="13">
        <f t="shared" si="2"/>
        <v>100</v>
      </c>
      <c r="H65" s="17">
        <v>50</v>
      </c>
      <c r="I65" s="19"/>
      <c r="J65" s="15">
        <f t="shared" si="3"/>
        <v>50</v>
      </c>
      <c r="K65" s="6">
        <v>55</v>
      </c>
      <c r="L65" s="7"/>
      <c r="M65" s="6">
        <f t="shared" si="1"/>
        <v>55</v>
      </c>
    </row>
    <row r="66" spans="1:13">
      <c r="A66" s="1"/>
      <c r="B66" s="24" t="s">
        <v>61</v>
      </c>
      <c r="C66" s="43" t="s">
        <v>57</v>
      </c>
      <c r="D66" s="43" t="s">
        <v>62</v>
      </c>
      <c r="E66" s="22">
        <v>3311.5</v>
      </c>
      <c r="F66" s="22">
        <v>109.2</v>
      </c>
      <c r="G66" s="13">
        <f t="shared" si="2"/>
        <v>3420.7</v>
      </c>
      <c r="H66" s="17">
        <v>350</v>
      </c>
      <c r="I66" s="19"/>
      <c r="J66" s="15">
        <f t="shared" si="3"/>
        <v>350</v>
      </c>
      <c r="K66" s="6">
        <v>400</v>
      </c>
      <c r="L66" s="7"/>
      <c r="M66" s="6">
        <f t="shared" si="1"/>
        <v>400</v>
      </c>
    </row>
    <row r="67" spans="1:13" s="8" customFormat="1" ht="13.5" hidden="1" customHeight="1">
      <c r="A67" s="2"/>
      <c r="B67" s="14" t="s">
        <v>97</v>
      </c>
      <c r="C67" s="26" t="s">
        <v>94</v>
      </c>
      <c r="D67" s="26" t="s">
        <v>94</v>
      </c>
      <c r="E67" s="29">
        <f t="shared" ref="E67:K67" si="9">E68</f>
        <v>0</v>
      </c>
      <c r="F67" s="29">
        <f t="shared" si="9"/>
        <v>0</v>
      </c>
      <c r="G67" s="29">
        <f t="shared" si="9"/>
        <v>0</v>
      </c>
      <c r="H67" s="29">
        <f t="shared" si="9"/>
        <v>0</v>
      </c>
      <c r="I67" s="29">
        <f t="shared" si="9"/>
        <v>0</v>
      </c>
      <c r="J67" s="29">
        <f t="shared" si="9"/>
        <v>0</v>
      </c>
      <c r="K67" s="29">
        <f t="shared" si="9"/>
        <v>0</v>
      </c>
      <c r="L67" s="58"/>
      <c r="M67" s="6">
        <f t="shared" si="1"/>
        <v>0</v>
      </c>
    </row>
    <row r="68" spans="1:13" ht="24.75" hidden="1" customHeight="1">
      <c r="A68" s="1"/>
      <c r="B68" s="24" t="s">
        <v>96</v>
      </c>
      <c r="C68" s="43" t="s">
        <v>94</v>
      </c>
      <c r="D68" s="43" t="s">
        <v>95</v>
      </c>
      <c r="E68" s="22"/>
      <c r="F68" s="22"/>
      <c r="G68" s="13"/>
      <c r="H68" s="17"/>
      <c r="I68" s="19"/>
      <c r="J68" s="15"/>
      <c r="K68" s="6"/>
      <c r="L68" s="7"/>
      <c r="M68" s="6">
        <f t="shared" si="1"/>
        <v>0</v>
      </c>
    </row>
    <row r="69" spans="1:13">
      <c r="A69" s="1"/>
      <c r="B69" s="14" t="s">
        <v>73</v>
      </c>
      <c r="C69" s="26" t="s">
        <v>49</v>
      </c>
      <c r="D69" s="26" t="s">
        <v>49</v>
      </c>
      <c r="E69" s="29">
        <f t="shared" ref="E69:L69" si="10">E70+E71+E73+E74+E72</f>
        <v>166357</v>
      </c>
      <c r="F69" s="29">
        <f t="shared" si="10"/>
        <v>560</v>
      </c>
      <c r="G69" s="29">
        <f t="shared" si="10"/>
        <v>166917</v>
      </c>
      <c r="H69" s="29">
        <f t="shared" si="10"/>
        <v>147778.79999999999</v>
      </c>
      <c r="I69" s="29">
        <f t="shared" si="10"/>
        <v>0</v>
      </c>
      <c r="J69" s="29">
        <f t="shared" si="10"/>
        <v>147862.79999999999</v>
      </c>
      <c r="K69" s="29">
        <f t="shared" si="10"/>
        <v>146219.5</v>
      </c>
      <c r="L69" s="29">
        <f t="shared" si="10"/>
        <v>0</v>
      </c>
      <c r="M69" s="6">
        <f t="shared" si="1"/>
        <v>146219.5</v>
      </c>
    </row>
    <row r="70" spans="1:13" ht="15.75" customHeight="1">
      <c r="A70" s="1"/>
      <c r="B70" s="24" t="s">
        <v>4</v>
      </c>
      <c r="C70" s="43" t="s">
        <v>49</v>
      </c>
      <c r="D70" s="43" t="s">
        <v>36</v>
      </c>
      <c r="E70" s="22">
        <v>13237.2</v>
      </c>
      <c r="F70" s="22">
        <v>450</v>
      </c>
      <c r="G70" s="13">
        <f t="shared" si="2"/>
        <v>13687.2</v>
      </c>
      <c r="H70" s="17">
        <v>11932.9</v>
      </c>
      <c r="I70" s="19"/>
      <c r="J70" s="15">
        <f t="shared" si="3"/>
        <v>11932.9</v>
      </c>
      <c r="K70" s="6">
        <v>11132.9</v>
      </c>
      <c r="L70" s="7"/>
      <c r="M70" s="6">
        <f t="shared" si="1"/>
        <v>11132.9</v>
      </c>
    </row>
    <row r="71" spans="1:13">
      <c r="A71" s="1"/>
      <c r="B71" s="24" t="s">
        <v>5</v>
      </c>
      <c r="C71" s="43" t="s">
        <v>49</v>
      </c>
      <c r="D71" s="43" t="s">
        <v>37</v>
      </c>
      <c r="E71" s="30">
        <v>138233</v>
      </c>
      <c r="F71" s="30">
        <v>110</v>
      </c>
      <c r="G71" s="13">
        <f t="shared" si="2"/>
        <v>138343</v>
      </c>
      <c r="H71" s="17">
        <v>122968.9</v>
      </c>
      <c r="I71" s="22"/>
      <c r="J71" s="15">
        <f t="shared" si="3"/>
        <v>122968.9</v>
      </c>
      <c r="K71" s="6">
        <v>122505</v>
      </c>
      <c r="L71" s="7"/>
      <c r="M71" s="6">
        <f t="shared" si="1"/>
        <v>122505</v>
      </c>
    </row>
    <row r="72" spans="1:13" ht="24">
      <c r="A72" s="1"/>
      <c r="B72" s="24" t="s">
        <v>83</v>
      </c>
      <c r="C72" s="43" t="s">
        <v>49</v>
      </c>
      <c r="D72" s="43" t="s">
        <v>84</v>
      </c>
      <c r="E72" s="30">
        <v>9318.4</v>
      </c>
      <c r="F72" s="30"/>
      <c r="G72" s="13">
        <f t="shared" si="2"/>
        <v>9318.4</v>
      </c>
      <c r="H72" s="17">
        <v>8137.6</v>
      </c>
      <c r="I72" s="19"/>
      <c r="J72" s="15">
        <f t="shared" si="3"/>
        <v>8137.6</v>
      </c>
      <c r="K72" s="6">
        <v>7952.2</v>
      </c>
      <c r="L72" s="7"/>
      <c r="M72" s="6">
        <f t="shared" si="1"/>
        <v>7952.2</v>
      </c>
    </row>
    <row r="73" spans="1:13" ht="24">
      <c r="A73" s="1"/>
      <c r="B73" s="24" t="s">
        <v>6</v>
      </c>
      <c r="C73" s="43" t="s">
        <v>49</v>
      </c>
      <c r="D73" s="43" t="s">
        <v>38</v>
      </c>
      <c r="E73" s="18">
        <v>965.4</v>
      </c>
      <c r="F73" s="18"/>
      <c r="G73" s="13">
        <f t="shared" si="2"/>
        <v>965.4</v>
      </c>
      <c r="H73" s="17">
        <v>919.8</v>
      </c>
      <c r="I73" s="19"/>
      <c r="J73" s="15">
        <v>1003.8</v>
      </c>
      <c r="K73" s="6">
        <v>909.8</v>
      </c>
      <c r="L73" s="7"/>
      <c r="M73" s="6">
        <f t="shared" si="1"/>
        <v>909.8</v>
      </c>
    </row>
    <row r="74" spans="1:13" ht="24">
      <c r="A74" s="1"/>
      <c r="B74" s="24" t="s">
        <v>10</v>
      </c>
      <c r="C74" s="43" t="s">
        <v>49</v>
      </c>
      <c r="D74" s="43" t="s">
        <v>39</v>
      </c>
      <c r="E74" s="18">
        <v>4603</v>
      </c>
      <c r="F74" s="18"/>
      <c r="G74" s="13">
        <f t="shared" si="2"/>
        <v>4603</v>
      </c>
      <c r="H74" s="17">
        <v>3819.6</v>
      </c>
      <c r="I74" s="19"/>
      <c r="J74" s="15">
        <f t="shared" si="3"/>
        <v>3819.6</v>
      </c>
      <c r="K74" s="6">
        <v>3719.6</v>
      </c>
      <c r="L74" s="7"/>
      <c r="M74" s="6">
        <f t="shared" si="1"/>
        <v>3719.6</v>
      </c>
    </row>
    <row r="75" spans="1:13" ht="22.5" customHeight="1">
      <c r="A75" s="1"/>
      <c r="B75" s="14" t="s">
        <v>74</v>
      </c>
      <c r="C75" s="26" t="s">
        <v>40</v>
      </c>
      <c r="D75" s="26" t="s">
        <v>40</v>
      </c>
      <c r="E75" s="13">
        <f t="shared" ref="E75:L75" si="11">E76+E77</f>
        <v>7625.9</v>
      </c>
      <c r="F75" s="13">
        <f t="shared" si="11"/>
        <v>75.099999999999994</v>
      </c>
      <c r="G75" s="13">
        <f t="shared" si="11"/>
        <v>7701</v>
      </c>
      <c r="H75" s="13">
        <f t="shared" si="11"/>
        <v>6684.8</v>
      </c>
      <c r="I75" s="13">
        <f t="shared" si="11"/>
        <v>0</v>
      </c>
      <c r="J75" s="13">
        <f t="shared" si="11"/>
        <v>6684.8</v>
      </c>
      <c r="K75" s="13">
        <f t="shared" si="11"/>
        <v>6992.3</v>
      </c>
      <c r="L75" s="13">
        <f t="shared" si="11"/>
        <v>0</v>
      </c>
      <c r="M75" s="6">
        <f t="shared" si="1"/>
        <v>6992.3</v>
      </c>
    </row>
    <row r="76" spans="1:13">
      <c r="A76" s="1"/>
      <c r="B76" s="24" t="s">
        <v>7</v>
      </c>
      <c r="C76" s="43" t="s">
        <v>40</v>
      </c>
      <c r="D76" s="43" t="s">
        <v>41</v>
      </c>
      <c r="E76" s="22">
        <v>6577.3</v>
      </c>
      <c r="F76" s="22"/>
      <c r="G76" s="13">
        <f t="shared" si="2"/>
        <v>6577.3</v>
      </c>
      <c r="H76" s="17">
        <v>5964.8</v>
      </c>
      <c r="I76" s="19"/>
      <c r="J76" s="15">
        <f t="shared" si="3"/>
        <v>5964.8</v>
      </c>
      <c r="K76" s="6">
        <v>6392.3</v>
      </c>
      <c r="L76" s="7"/>
      <c r="M76" s="6">
        <f t="shared" si="1"/>
        <v>6392.3</v>
      </c>
    </row>
    <row r="77" spans="1:13" ht="33.75" customHeight="1">
      <c r="A77" s="1"/>
      <c r="B77" s="24" t="s">
        <v>23</v>
      </c>
      <c r="C77" s="43" t="s">
        <v>40</v>
      </c>
      <c r="D77" s="43" t="s">
        <v>42</v>
      </c>
      <c r="E77" s="22">
        <v>1048.5999999999999</v>
      </c>
      <c r="F77" s="22">
        <v>75.099999999999994</v>
      </c>
      <c r="G77" s="13">
        <f t="shared" si="2"/>
        <v>1123.6999999999998</v>
      </c>
      <c r="H77" s="17">
        <v>720</v>
      </c>
      <c r="I77" s="19"/>
      <c r="J77" s="15">
        <f t="shared" si="3"/>
        <v>720</v>
      </c>
      <c r="K77" s="6">
        <v>600</v>
      </c>
      <c r="L77" s="7"/>
      <c r="M77" s="6">
        <f t="shared" si="1"/>
        <v>600</v>
      </c>
    </row>
    <row r="78" spans="1:13" ht="23.25" customHeight="1">
      <c r="A78" s="1"/>
      <c r="B78" s="14" t="s">
        <v>75</v>
      </c>
      <c r="C78" s="26" t="s">
        <v>43</v>
      </c>
      <c r="D78" s="26" t="s">
        <v>43</v>
      </c>
      <c r="E78" s="29">
        <f>E79+E80+E81+E82</f>
        <v>20114.400000000001</v>
      </c>
      <c r="F78" s="29">
        <f t="shared" ref="F78:K78" si="12">F79+F80+F81+F82</f>
        <v>31.89</v>
      </c>
      <c r="G78" s="29">
        <f t="shared" si="12"/>
        <v>20146.289999999997</v>
      </c>
      <c r="H78" s="29">
        <f t="shared" si="12"/>
        <v>17061</v>
      </c>
      <c r="I78" s="29">
        <f t="shared" si="12"/>
        <v>0</v>
      </c>
      <c r="J78" s="29">
        <f t="shared" si="12"/>
        <v>17061</v>
      </c>
      <c r="K78" s="29">
        <f t="shared" si="12"/>
        <v>17512.5</v>
      </c>
      <c r="L78" s="29">
        <v>0</v>
      </c>
      <c r="M78" s="6">
        <f t="shared" si="1"/>
        <v>17512.5</v>
      </c>
    </row>
    <row r="79" spans="1:13">
      <c r="A79" s="1"/>
      <c r="B79" s="24" t="s">
        <v>11</v>
      </c>
      <c r="C79" s="43" t="s">
        <v>43</v>
      </c>
      <c r="D79" s="43" t="s">
        <v>44</v>
      </c>
      <c r="E79" s="22">
        <v>1094.5</v>
      </c>
      <c r="F79" s="22">
        <v>5.9</v>
      </c>
      <c r="G79" s="13">
        <f t="shared" si="2"/>
        <v>1100.4000000000001</v>
      </c>
      <c r="H79" s="17">
        <v>794.5</v>
      </c>
      <c r="I79" s="40"/>
      <c r="J79" s="15">
        <f t="shared" si="3"/>
        <v>794.5</v>
      </c>
      <c r="K79" s="6">
        <v>574.5</v>
      </c>
      <c r="L79" s="7"/>
      <c r="M79" s="6">
        <f t="shared" si="1"/>
        <v>574.5</v>
      </c>
    </row>
    <row r="80" spans="1:13" ht="12" customHeight="1">
      <c r="A80" s="1"/>
      <c r="B80" s="24" t="s">
        <v>13</v>
      </c>
      <c r="C80" s="43" t="s">
        <v>43</v>
      </c>
      <c r="D80" s="43" t="s">
        <v>54</v>
      </c>
      <c r="E80" s="22">
        <v>1082.9000000000001</v>
      </c>
      <c r="F80" s="22">
        <v>0</v>
      </c>
      <c r="G80" s="13">
        <f t="shared" si="2"/>
        <v>1082.9000000000001</v>
      </c>
      <c r="H80" s="17"/>
      <c r="I80" s="40"/>
      <c r="J80" s="15">
        <f t="shared" si="3"/>
        <v>0</v>
      </c>
      <c r="K80" s="6">
        <v>710</v>
      </c>
      <c r="L80" s="6"/>
      <c r="M80" s="6">
        <f t="shared" si="1"/>
        <v>710</v>
      </c>
    </row>
    <row r="81" spans="1:13">
      <c r="A81" s="1"/>
      <c r="B81" s="24" t="s">
        <v>19</v>
      </c>
      <c r="C81" s="43" t="s">
        <v>43</v>
      </c>
      <c r="D81" s="43" t="s">
        <v>45</v>
      </c>
      <c r="E81" s="22">
        <v>17045.099999999999</v>
      </c>
      <c r="F81" s="22"/>
      <c r="G81" s="13">
        <f t="shared" si="2"/>
        <v>17045.099999999999</v>
      </c>
      <c r="H81" s="17">
        <v>15374.6</v>
      </c>
      <c r="I81" s="19"/>
      <c r="J81" s="15">
        <f t="shared" si="3"/>
        <v>15374.6</v>
      </c>
      <c r="K81" s="6">
        <v>15336.1</v>
      </c>
      <c r="L81" s="7"/>
      <c r="M81" s="6">
        <f t="shared" si="1"/>
        <v>15336.1</v>
      </c>
    </row>
    <row r="82" spans="1:13" ht="36">
      <c r="A82" s="1"/>
      <c r="B82" s="24" t="s">
        <v>14</v>
      </c>
      <c r="C82" s="43" t="s">
        <v>43</v>
      </c>
      <c r="D82" s="43" t="s">
        <v>46</v>
      </c>
      <c r="E82" s="25">
        <v>891.9</v>
      </c>
      <c r="F82" s="25">
        <v>25.99</v>
      </c>
      <c r="G82" s="13">
        <f t="shared" si="2"/>
        <v>917.89</v>
      </c>
      <c r="H82" s="17">
        <v>891.9</v>
      </c>
      <c r="I82" s="19">
        <v>0</v>
      </c>
      <c r="J82" s="15">
        <f t="shared" si="3"/>
        <v>891.9</v>
      </c>
      <c r="K82" s="6">
        <v>891.9</v>
      </c>
      <c r="L82" s="7">
        <v>0</v>
      </c>
      <c r="M82" s="6">
        <f t="shared" si="1"/>
        <v>891.9</v>
      </c>
    </row>
    <row r="83" spans="1:13" ht="30" customHeight="1">
      <c r="A83" s="1"/>
      <c r="B83" s="14" t="s">
        <v>76</v>
      </c>
      <c r="C83" s="26" t="s">
        <v>50</v>
      </c>
      <c r="D83" s="26" t="s">
        <v>47</v>
      </c>
      <c r="E83" s="29">
        <f t="shared" ref="E83:L83" si="13">E84+E85</f>
        <v>100</v>
      </c>
      <c r="F83" s="29">
        <f t="shared" si="13"/>
        <v>0</v>
      </c>
      <c r="G83" s="29">
        <f t="shared" si="13"/>
        <v>100</v>
      </c>
      <c r="H83" s="29">
        <f t="shared" si="13"/>
        <v>0</v>
      </c>
      <c r="I83" s="29">
        <f t="shared" si="13"/>
        <v>0</v>
      </c>
      <c r="J83" s="29">
        <f t="shared" si="13"/>
        <v>0</v>
      </c>
      <c r="K83" s="29">
        <f t="shared" si="13"/>
        <v>0</v>
      </c>
      <c r="L83" s="29">
        <f t="shared" si="13"/>
        <v>0</v>
      </c>
      <c r="M83" s="6">
        <f t="shared" si="1"/>
        <v>0</v>
      </c>
    </row>
    <row r="84" spans="1:13">
      <c r="A84" s="1"/>
      <c r="B84" s="24" t="s">
        <v>22</v>
      </c>
      <c r="C84" s="43" t="s">
        <v>50</v>
      </c>
      <c r="D84" s="43" t="s">
        <v>47</v>
      </c>
      <c r="E84" s="22">
        <v>100</v>
      </c>
      <c r="F84" s="22"/>
      <c r="G84" s="13">
        <f t="shared" si="2"/>
        <v>100</v>
      </c>
      <c r="H84" s="17"/>
      <c r="I84" s="19"/>
      <c r="J84" s="15">
        <f t="shared" si="3"/>
        <v>0</v>
      </c>
      <c r="K84" s="6"/>
      <c r="L84" s="7"/>
      <c r="M84" s="6">
        <f t="shared" si="1"/>
        <v>0</v>
      </c>
    </row>
    <row r="85" spans="1:13" hidden="1">
      <c r="B85" s="31" t="s">
        <v>85</v>
      </c>
      <c r="C85" s="32">
        <v>1100</v>
      </c>
      <c r="D85" s="32">
        <v>1102</v>
      </c>
      <c r="E85" s="33"/>
      <c r="F85" s="33"/>
      <c r="G85" s="13">
        <f t="shared" si="2"/>
        <v>0</v>
      </c>
      <c r="H85" s="13"/>
      <c r="I85" s="19"/>
      <c r="J85" s="15">
        <f t="shared" si="3"/>
        <v>0</v>
      </c>
      <c r="K85" s="6"/>
      <c r="L85" s="7"/>
      <c r="M85" s="6">
        <f t="shared" si="1"/>
        <v>0</v>
      </c>
    </row>
    <row r="86" spans="1:13" ht="50.25" customHeight="1">
      <c r="B86" s="14" t="s">
        <v>77</v>
      </c>
      <c r="C86" s="26" t="s">
        <v>48</v>
      </c>
      <c r="D86" s="26" t="s">
        <v>48</v>
      </c>
      <c r="E86" s="15">
        <f>E87+E88+E91</f>
        <v>4763.1000000000004</v>
      </c>
      <c r="F86" s="15">
        <f t="shared" ref="F86:L86" si="14">F87+F88+F91</f>
        <v>0</v>
      </c>
      <c r="G86" s="15">
        <f t="shared" si="14"/>
        <v>4763.1000000000004</v>
      </c>
      <c r="H86" s="15">
        <f t="shared" si="14"/>
        <v>3263.1</v>
      </c>
      <c r="I86" s="15">
        <f t="shared" si="14"/>
        <v>0</v>
      </c>
      <c r="J86" s="15">
        <f t="shared" si="14"/>
        <v>3263.1</v>
      </c>
      <c r="K86" s="13">
        <f t="shared" si="14"/>
        <v>3263.1</v>
      </c>
      <c r="L86" s="13">
        <f t="shared" si="14"/>
        <v>0</v>
      </c>
      <c r="M86" s="6">
        <f t="shared" si="1"/>
        <v>3263.1</v>
      </c>
    </row>
    <row r="87" spans="1:13" ht="36" customHeight="1">
      <c r="B87" s="24" t="s">
        <v>65</v>
      </c>
      <c r="C87" s="43" t="s">
        <v>48</v>
      </c>
      <c r="D87" s="43" t="s">
        <v>55</v>
      </c>
      <c r="E87" s="21">
        <v>3263.1</v>
      </c>
      <c r="F87" s="21"/>
      <c r="G87" s="13">
        <f t="shared" si="2"/>
        <v>3263.1</v>
      </c>
      <c r="H87" s="17">
        <v>3263.1</v>
      </c>
      <c r="I87" s="19"/>
      <c r="J87" s="15">
        <f t="shared" si="3"/>
        <v>3263.1</v>
      </c>
      <c r="K87" s="6">
        <v>3263.1</v>
      </c>
      <c r="L87" s="7"/>
      <c r="M87" s="6">
        <f t="shared" si="1"/>
        <v>3263.1</v>
      </c>
    </row>
    <row r="88" spans="1:13" hidden="1">
      <c r="B88" s="24" t="s">
        <v>20</v>
      </c>
      <c r="C88" s="43" t="s">
        <v>48</v>
      </c>
      <c r="D88" s="43" t="s">
        <v>56</v>
      </c>
      <c r="E88" s="22"/>
      <c r="F88" s="22"/>
      <c r="G88" s="13">
        <f t="shared" si="2"/>
        <v>0</v>
      </c>
      <c r="H88" s="17"/>
      <c r="I88" s="19"/>
      <c r="J88" s="15">
        <f t="shared" si="3"/>
        <v>0</v>
      </c>
      <c r="K88" s="6"/>
      <c r="L88" s="7"/>
      <c r="M88" s="6">
        <f t="shared" si="1"/>
        <v>0</v>
      </c>
    </row>
    <row r="89" spans="1:13" s="2" customFormat="1" ht="50.25" hidden="1" customHeight="1">
      <c r="B89" s="45" t="s">
        <v>78</v>
      </c>
      <c r="C89" s="32">
        <v>1400</v>
      </c>
      <c r="D89" s="32">
        <v>1403</v>
      </c>
      <c r="E89" s="34"/>
      <c r="F89" s="34"/>
      <c r="G89" s="13">
        <f t="shared" si="2"/>
        <v>0</v>
      </c>
      <c r="H89" s="34"/>
      <c r="I89" s="34">
        <f t="shared" ref="I89:K89" si="15">I91</f>
        <v>0</v>
      </c>
      <c r="J89" s="34">
        <f t="shared" si="15"/>
        <v>0</v>
      </c>
      <c r="K89" s="49">
        <f t="shared" si="15"/>
        <v>0</v>
      </c>
      <c r="L89" s="58"/>
      <c r="M89" s="6">
        <f t="shared" si="1"/>
        <v>0</v>
      </c>
    </row>
    <row r="90" spans="1:13" hidden="1">
      <c r="B90" s="35"/>
      <c r="C90" s="35"/>
      <c r="D90" s="35"/>
      <c r="E90" s="35"/>
      <c r="F90" s="35"/>
      <c r="G90" s="13">
        <f t="shared" si="2"/>
        <v>0</v>
      </c>
      <c r="H90" s="17"/>
      <c r="I90" s="19"/>
      <c r="J90" s="15">
        <f t="shared" si="3"/>
        <v>0</v>
      </c>
      <c r="K90" s="6"/>
      <c r="L90" s="7"/>
      <c r="M90" s="6">
        <f t="shared" si="1"/>
        <v>0</v>
      </c>
    </row>
    <row r="91" spans="1:13" ht="36.75" customHeight="1">
      <c r="B91" s="36" t="s">
        <v>79</v>
      </c>
      <c r="C91" s="32">
        <v>1400</v>
      </c>
      <c r="D91" s="32">
        <v>1403</v>
      </c>
      <c r="E91" s="28">
        <v>1500</v>
      </c>
      <c r="F91" s="28"/>
      <c r="G91" s="13">
        <f t="shared" si="2"/>
        <v>1500</v>
      </c>
      <c r="H91" s="17"/>
      <c r="I91" s="19"/>
      <c r="J91" s="15">
        <f t="shared" si="3"/>
        <v>0</v>
      </c>
      <c r="K91" s="6"/>
      <c r="L91" s="7"/>
      <c r="M91" s="6">
        <f t="shared" si="1"/>
        <v>0</v>
      </c>
    </row>
    <row r="92" spans="1:13" ht="35.25" customHeight="1">
      <c r="B92" s="37" t="s">
        <v>108</v>
      </c>
      <c r="C92" s="48" t="s">
        <v>109</v>
      </c>
      <c r="D92" s="48" t="s">
        <v>109</v>
      </c>
      <c r="E92" s="7">
        <f>E93</f>
        <v>0</v>
      </c>
      <c r="F92" s="7"/>
      <c r="G92" s="13">
        <f t="shared" si="2"/>
        <v>0</v>
      </c>
      <c r="H92" s="6">
        <f>H93</f>
        <v>1791</v>
      </c>
      <c r="I92" s="6"/>
      <c r="J92" s="6">
        <f>H92+I92</f>
        <v>1791</v>
      </c>
      <c r="K92" s="6">
        <f>K93</f>
        <v>3612</v>
      </c>
      <c r="L92" s="6">
        <f>L93</f>
        <v>0</v>
      </c>
      <c r="M92" s="6">
        <f t="shared" si="1"/>
        <v>3612</v>
      </c>
    </row>
    <row r="93" spans="1:13" ht="24.75" customHeight="1">
      <c r="B93" s="59" t="s">
        <v>88</v>
      </c>
      <c r="C93" s="54">
        <v>9999</v>
      </c>
      <c r="D93" s="54">
        <v>9999</v>
      </c>
      <c r="E93" s="7"/>
      <c r="F93" s="7"/>
      <c r="G93" s="13">
        <f t="shared" si="2"/>
        <v>0</v>
      </c>
      <c r="H93" s="6">
        <v>1791</v>
      </c>
      <c r="I93" s="6"/>
      <c r="J93" s="6">
        <f>H93+I93</f>
        <v>1791</v>
      </c>
      <c r="K93" s="6">
        <v>3612</v>
      </c>
      <c r="L93" s="7"/>
      <c r="M93" s="6">
        <f t="shared" si="1"/>
        <v>3612</v>
      </c>
    </row>
  </sheetData>
  <mergeCells count="33">
    <mergeCell ref="B36:H36"/>
    <mergeCell ref="B37:H37"/>
    <mergeCell ref="B38:B41"/>
    <mergeCell ref="C38:C41"/>
    <mergeCell ref="D38:D41"/>
    <mergeCell ref="E38:M39"/>
    <mergeCell ref="E40:G40"/>
    <mergeCell ref="H40:J40"/>
    <mergeCell ref="K40:M40"/>
    <mergeCell ref="B35:H35"/>
    <mergeCell ref="B20:M20"/>
    <mergeCell ref="B21:M21"/>
    <mergeCell ref="B22:M22"/>
    <mergeCell ref="B23:M23"/>
    <mergeCell ref="B25:K25"/>
    <mergeCell ref="B29:H29"/>
    <mergeCell ref="B30:H30"/>
    <mergeCell ref="B31:H31"/>
    <mergeCell ref="B32:H32"/>
    <mergeCell ref="B33:H33"/>
    <mergeCell ref="B34:H34"/>
    <mergeCell ref="B19:M19"/>
    <mergeCell ref="B2:K2"/>
    <mergeCell ref="B3:K3"/>
    <mergeCell ref="B4:K4"/>
    <mergeCell ref="B5:K5"/>
    <mergeCell ref="B6:K6"/>
    <mergeCell ref="B11:M11"/>
    <mergeCell ref="B12:M12"/>
    <mergeCell ref="B13:M13"/>
    <mergeCell ref="B14:M14"/>
    <mergeCell ref="B17:M17"/>
    <mergeCell ref="B18:M18"/>
  </mergeCells>
  <pageMargins left="0" right="0" top="0" bottom="0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93"/>
  <sheetViews>
    <sheetView topLeftCell="A25" zoomScaleNormal="100" zoomScaleSheetLayoutView="100" workbookViewId="0">
      <selection activeCell="G43" sqref="G43"/>
    </sheetView>
  </sheetViews>
  <sheetFormatPr defaultRowHeight="12.75"/>
  <cols>
    <col min="1" max="1" width="1.28515625" customWidth="1"/>
    <col min="2" max="2" width="19.28515625" customWidth="1"/>
    <col min="3" max="3" width="5.28515625" customWidth="1"/>
    <col min="4" max="4" width="5.42578125" customWidth="1"/>
    <col min="5" max="5" width="8.28515625" customWidth="1"/>
    <col min="6" max="6" width="8.140625" customWidth="1"/>
    <col min="7" max="7" width="8.28515625" customWidth="1"/>
    <col min="8" max="8" width="8.42578125" customWidth="1"/>
    <col min="9" max="9" width="6.85546875" customWidth="1"/>
    <col min="10" max="10" width="9.140625" customWidth="1"/>
    <col min="11" max="11" width="8.7109375" customWidth="1"/>
    <col min="12" max="12" width="6" customWidth="1"/>
    <col min="13" max="13" width="8" customWidth="1"/>
  </cols>
  <sheetData>
    <row r="1" spans="2:13" hidden="1"/>
    <row r="2" spans="2:13" hidden="1"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2:13" hidden="1"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2:13" hidden="1"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2:13" hidden="1"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2:13" hidden="1"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2:13" hidden="1"/>
    <row r="8" spans="2:13" hidden="1"/>
    <row r="9" spans="2:13" hidden="1"/>
    <row r="11" spans="2:13">
      <c r="B11" s="95" t="s">
        <v>99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</row>
    <row r="12" spans="2:13">
      <c r="B12" s="94" t="s">
        <v>101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</row>
    <row r="13" spans="2:13">
      <c r="B13" s="94" t="s">
        <v>100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</row>
    <row r="14" spans="2:13" ht="11.25" customHeight="1">
      <c r="B14" s="91" t="s">
        <v>120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</row>
    <row r="15" spans="2:13" ht="1.5" hidden="1" customHeight="1"/>
    <row r="17" spans="1:13">
      <c r="A17" s="1"/>
      <c r="B17" s="95" t="s">
        <v>99</v>
      </c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</row>
    <row r="18" spans="1:13">
      <c r="A18" s="1"/>
      <c r="B18" s="94" t="s">
        <v>101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</row>
    <row r="19" spans="1:13">
      <c r="A19" s="1"/>
      <c r="B19" s="94" t="s">
        <v>100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</row>
    <row r="20" spans="1:13">
      <c r="A20" s="1"/>
      <c r="B20" s="91" t="s">
        <v>118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</row>
    <row r="21" spans="1:13">
      <c r="A21" s="1"/>
      <c r="B21" s="91" t="s">
        <v>113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</row>
    <row r="22" spans="1:13">
      <c r="A22" s="1"/>
      <c r="B22" s="91" t="s">
        <v>114</v>
      </c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</row>
    <row r="23" spans="1:13">
      <c r="A23" s="1"/>
      <c r="B23" s="91" t="s">
        <v>104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</row>
    <row r="24" spans="1:13">
      <c r="A24" s="1"/>
      <c r="B24" s="1"/>
      <c r="C24" s="63"/>
      <c r="D24" s="63"/>
      <c r="E24" s="63"/>
      <c r="F24" s="63"/>
      <c r="G24" s="63"/>
      <c r="H24" s="63"/>
    </row>
    <row r="25" spans="1:13" ht="42" customHeight="1">
      <c r="A25" s="1"/>
      <c r="B25" s="92" t="s">
        <v>105</v>
      </c>
      <c r="C25" s="92"/>
      <c r="D25" s="92"/>
      <c r="E25" s="92"/>
      <c r="F25" s="92"/>
      <c r="G25" s="92"/>
      <c r="H25" s="92"/>
      <c r="I25" s="92"/>
      <c r="J25" s="92"/>
      <c r="K25" s="92"/>
    </row>
    <row r="26" spans="1:13" hidden="1">
      <c r="A26" s="1"/>
      <c r="B26" s="62"/>
      <c r="C26" s="62"/>
      <c r="D26" s="62"/>
      <c r="E26" s="62"/>
      <c r="F26" s="62"/>
      <c r="G26" s="62"/>
      <c r="H26" s="62"/>
    </row>
    <row r="27" spans="1:13" hidden="1">
      <c r="A27" s="1"/>
      <c r="B27" s="3"/>
      <c r="C27" s="3"/>
      <c r="D27" s="3"/>
      <c r="E27" s="3"/>
      <c r="F27" s="3"/>
      <c r="G27" s="3"/>
      <c r="H27" s="3"/>
    </row>
    <row r="28" spans="1:13">
      <c r="A28" s="1"/>
      <c r="B28" s="3"/>
      <c r="C28" s="3"/>
      <c r="D28" s="3"/>
      <c r="E28" s="3"/>
      <c r="F28" s="3"/>
      <c r="G28" s="3"/>
      <c r="H28" s="3"/>
    </row>
    <row r="29" spans="1:13" hidden="1">
      <c r="A29" s="1"/>
      <c r="B29" s="93"/>
      <c r="C29" s="93"/>
      <c r="D29" s="93"/>
      <c r="E29" s="93"/>
      <c r="F29" s="93"/>
      <c r="G29" s="93"/>
      <c r="H29" s="93"/>
    </row>
    <row r="30" spans="1:13" hidden="1">
      <c r="A30" s="1"/>
      <c r="B30" s="89"/>
      <c r="C30" s="89"/>
      <c r="D30" s="89"/>
      <c r="E30" s="89"/>
      <c r="F30" s="89"/>
      <c r="G30" s="89"/>
      <c r="H30" s="89"/>
    </row>
    <row r="31" spans="1:13" hidden="1">
      <c r="A31" s="1"/>
      <c r="B31" s="90"/>
      <c r="C31" s="90"/>
      <c r="D31" s="90"/>
      <c r="E31" s="90"/>
      <c r="F31" s="90"/>
      <c r="G31" s="90"/>
      <c r="H31" s="90"/>
    </row>
    <row r="32" spans="1:13" hidden="1">
      <c r="A32" s="1"/>
      <c r="B32" s="90"/>
      <c r="C32" s="90"/>
      <c r="D32" s="90"/>
      <c r="E32" s="90"/>
      <c r="F32" s="90"/>
      <c r="G32" s="90"/>
      <c r="H32" s="90"/>
    </row>
    <row r="33" spans="1:13" hidden="1">
      <c r="A33" s="1"/>
      <c r="B33" s="90"/>
      <c r="C33" s="90"/>
      <c r="D33" s="90"/>
      <c r="E33" s="90"/>
      <c r="F33" s="90"/>
      <c r="G33" s="90"/>
      <c r="H33" s="90"/>
    </row>
    <row r="34" spans="1:13" hidden="1">
      <c r="A34" s="1"/>
      <c r="B34" s="90"/>
      <c r="C34" s="90"/>
      <c r="D34" s="90"/>
      <c r="E34" s="90"/>
      <c r="F34" s="90"/>
      <c r="G34" s="90"/>
      <c r="H34" s="90"/>
    </row>
    <row r="35" spans="1:13" hidden="1">
      <c r="A35" s="1"/>
      <c r="B35" s="90"/>
      <c r="C35" s="90"/>
      <c r="D35" s="90"/>
      <c r="E35" s="90"/>
      <c r="F35" s="90"/>
      <c r="G35" s="90"/>
      <c r="H35" s="90"/>
    </row>
    <row r="36" spans="1:13" hidden="1">
      <c r="A36" s="1"/>
      <c r="B36" s="78"/>
      <c r="C36" s="78"/>
      <c r="D36" s="78"/>
      <c r="E36" s="78"/>
      <c r="F36" s="78"/>
      <c r="G36" s="78"/>
      <c r="H36" s="78"/>
    </row>
    <row r="37" spans="1:13" hidden="1">
      <c r="A37" s="1"/>
      <c r="B37" s="79"/>
      <c r="C37" s="79"/>
      <c r="D37" s="79"/>
      <c r="E37" s="80"/>
      <c r="F37" s="80"/>
      <c r="G37" s="80"/>
      <c r="H37" s="80"/>
    </row>
    <row r="38" spans="1:13" ht="12.75" customHeight="1">
      <c r="A38" s="1"/>
      <c r="B38" s="81" t="s">
        <v>93</v>
      </c>
      <c r="C38" s="81" t="s">
        <v>0</v>
      </c>
      <c r="D38" s="82" t="s">
        <v>1</v>
      </c>
      <c r="E38" s="85" t="s">
        <v>107</v>
      </c>
      <c r="F38" s="86"/>
      <c r="G38" s="86"/>
      <c r="H38" s="86"/>
      <c r="I38" s="86"/>
      <c r="J38" s="86"/>
      <c r="K38" s="86"/>
      <c r="L38" s="86"/>
      <c r="M38" s="97"/>
    </row>
    <row r="39" spans="1:13" ht="3.75" customHeight="1">
      <c r="A39" s="1"/>
      <c r="B39" s="81"/>
      <c r="C39" s="81"/>
      <c r="D39" s="83"/>
      <c r="E39" s="87"/>
      <c r="F39" s="88"/>
      <c r="G39" s="88"/>
      <c r="H39" s="88"/>
      <c r="I39" s="88"/>
      <c r="J39" s="88"/>
      <c r="K39" s="88"/>
      <c r="L39" s="88"/>
      <c r="M39" s="98"/>
    </row>
    <row r="40" spans="1:13" ht="16.5" customHeight="1">
      <c r="A40" s="1"/>
      <c r="B40" s="81"/>
      <c r="C40" s="81"/>
      <c r="D40" s="83"/>
      <c r="E40" s="84" t="s">
        <v>87</v>
      </c>
      <c r="F40" s="84"/>
      <c r="G40" s="84"/>
      <c r="H40" s="84" t="s">
        <v>89</v>
      </c>
      <c r="I40" s="84"/>
      <c r="J40" s="84"/>
      <c r="K40" s="99" t="s">
        <v>106</v>
      </c>
      <c r="L40" s="100"/>
      <c r="M40" s="101"/>
    </row>
    <row r="41" spans="1:13" ht="41.25" customHeight="1">
      <c r="A41" s="1"/>
      <c r="B41" s="81"/>
      <c r="C41" s="81"/>
      <c r="D41" s="84"/>
      <c r="E41" s="9" t="s">
        <v>115</v>
      </c>
      <c r="F41" s="9" t="s">
        <v>90</v>
      </c>
      <c r="G41" s="9" t="s">
        <v>91</v>
      </c>
      <c r="H41" s="9" t="s">
        <v>115</v>
      </c>
      <c r="I41" s="9" t="s">
        <v>90</v>
      </c>
      <c r="J41" s="9" t="s">
        <v>91</v>
      </c>
      <c r="K41" s="9" t="s">
        <v>115</v>
      </c>
      <c r="L41" s="9" t="s">
        <v>90</v>
      </c>
      <c r="M41" s="9" t="s">
        <v>91</v>
      </c>
    </row>
    <row r="42" spans="1:13" ht="14.25" customHeight="1">
      <c r="A42" s="1"/>
      <c r="B42" s="12" t="s">
        <v>51</v>
      </c>
      <c r="C42" s="41"/>
      <c r="D42" s="41"/>
      <c r="E42" s="13">
        <f>E43+E52+E54+E56+E62+E67+E69+E75+E78+E83+E86+E92</f>
        <v>256292.984</v>
      </c>
      <c r="F42" s="13">
        <f>F43+F52+F54+F56+F62+F67+F69+F75+F78+F83+F86+F92</f>
        <v>1462.8999999999996</v>
      </c>
      <c r="G42" s="13">
        <f>G43+G52+G54+G56+G62+G67+G69+G75+G78+G83+G86+G92</f>
        <v>257755.88399999999</v>
      </c>
      <c r="H42" s="13">
        <f>H43+H52+H54+H56+H62+H67+H69+H75+H78+H83+H86+H92</f>
        <v>221266.19999999998</v>
      </c>
      <c r="I42" s="13">
        <f>I43+I52+I56+I62+I69+I75+I78+I83+I86+I92</f>
        <v>110.9</v>
      </c>
      <c r="J42" s="13">
        <f>J43+J52+J54+J56+J62+J67+J69+J75+J78+J83+J86+J92</f>
        <v>221327.09999999998</v>
      </c>
      <c r="K42" s="13">
        <f>K43+K52+K54+K56+K62+K67+K69+K75+K78+K83+K86+K92</f>
        <v>219001.8</v>
      </c>
      <c r="L42" s="13">
        <f>L43+L52+L54+L56+L62+L67+L69+L75+L78+L83+L86+L92</f>
        <v>110.9</v>
      </c>
      <c r="M42" s="6">
        <f>K42+L42</f>
        <v>219112.69999999998</v>
      </c>
    </row>
    <row r="43" spans="1:13" ht="26.25" customHeight="1">
      <c r="A43" s="2"/>
      <c r="B43" s="14" t="s">
        <v>70</v>
      </c>
      <c r="C43" s="26" t="s">
        <v>25</v>
      </c>
      <c r="D43" s="42" t="s">
        <v>25</v>
      </c>
      <c r="E43" s="13">
        <f>E44+E45+E46+E47+E48+E51+E50+E49</f>
        <v>27689.536</v>
      </c>
      <c r="F43" s="13">
        <f t="shared" ref="F43:L43" si="0">F44+F45+F46+F47+F48+F51+F50+F49</f>
        <v>56.6</v>
      </c>
      <c r="G43" s="13">
        <f t="shared" si="0"/>
        <v>27746.135999999999</v>
      </c>
      <c r="H43" s="13">
        <f t="shared" si="0"/>
        <v>20524.300000000003</v>
      </c>
      <c r="I43" s="13">
        <f t="shared" si="0"/>
        <v>29.7</v>
      </c>
      <c r="J43" s="13">
        <f t="shared" si="0"/>
        <v>20554</v>
      </c>
      <c r="K43" s="13">
        <f t="shared" si="0"/>
        <v>18204.900000000001</v>
      </c>
      <c r="L43" s="13">
        <f t="shared" si="0"/>
        <v>29.7</v>
      </c>
      <c r="M43" s="6">
        <f t="shared" ref="M43:M93" si="1">K43+L43</f>
        <v>18234.600000000002</v>
      </c>
    </row>
    <row r="44" spans="1:13" ht="60">
      <c r="A44" s="2"/>
      <c r="B44" s="16" t="s">
        <v>15</v>
      </c>
      <c r="C44" s="43" t="s">
        <v>25</v>
      </c>
      <c r="D44" s="44" t="s">
        <v>26</v>
      </c>
      <c r="E44" s="17">
        <v>1510.4</v>
      </c>
      <c r="F44" s="18"/>
      <c r="G44" s="13">
        <f t="shared" ref="G44:G93" si="2">E44+F44</f>
        <v>1510.4</v>
      </c>
      <c r="H44" s="17">
        <v>1140</v>
      </c>
      <c r="I44" s="19"/>
      <c r="J44" s="15">
        <f t="shared" ref="J44:J91" si="3">H44+I44</f>
        <v>1140</v>
      </c>
      <c r="K44" s="22">
        <v>1140</v>
      </c>
      <c r="L44" s="7"/>
      <c r="M44" s="6">
        <f t="shared" si="1"/>
        <v>1140</v>
      </c>
    </row>
    <row r="45" spans="1:13" ht="96">
      <c r="A45" s="2"/>
      <c r="B45" s="16" t="s">
        <v>16</v>
      </c>
      <c r="C45" s="43" t="s">
        <v>25</v>
      </c>
      <c r="D45" s="44" t="s">
        <v>27</v>
      </c>
      <c r="E45" s="17">
        <v>250</v>
      </c>
      <c r="F45" s="18"/>
      <c r="G45" s="13">
        <f t="shared" si="2"/>
        <v>250</v>
      </c>
      <c r="H45" s="17">
        <v>200</v>
      </c>
      <c r="I45" s="19"/>
      <c r="J45" s="15">
        <f t="shared" si="3"/>
        <v>200</v>
      </c>
      <c r="K45" s="6">
        <v>250</v>
      </c>
      <c r="L45" s="7"/>
      <c r="M45" s="6">
        <f t="shared" si="1"/>
        <v>250</v>
      </c>
    </row>
    <row r="46" spans="1:13" ht="95.25" customHeight="1">
      <c r="A46" s="1"/>
      <c r="B46" s="16" t="s">
        <v>17</v>
      </c>
      <c r="C46" s="43" t="s">
        <v>25</v>
      </c>
      <c r="D46" s="43" t="s">
        <v>29</v>
      </c>
      <c r="E46" s="17">
        <v>10486.936</v>
      </c>
      <c r="F46" s="18"/>
      <c r="G46" s="13">
        <f t="shared" si="2"/>
        <v>10486.936</v>
      </c>
      <c r="H46" s="17">
        <v>8632</v>
      </c>
      <c r="I46" s="19"/>
      <c r="J46" s="15">
        <f t="shared" si="3"/>
        <v>8632</v>
      </c>
      <c r="K46" s="6">
        <v>8700</v>
      </c>
      <c r="L46" s="7"/>
      <c r="M46" s="6">
        <f t="shared" si="1"/>
        <v>8700</v>
      </c>
    </row>
    <row r="47" spans="1:13">
      <c r="A47" s="1"/>
      <c r="B47" s="45" t="s">
        <v>80</v>
      </c>
      <c r="C47" s="20" t="s">
        <v>25</v>
      </c>
      <c r="D47" s="20" t="s">
        <v>81</v>
      </c>
      <c r="E47" s="17">
        <v>39.1</v>
      </c>
      <c r="F47" s="18"/>
      <c r="G47" s="13">
        <f t="shared" si="2"/>
        <v>39.1</v>
      </c>
      <c r="H47" s="17">
        <v>0.7</v>
      </c>
      <c r="I47" s="19"/>
      <c r="J47" s="15">
        <f t="shared" si="3"/>
        <v>0.7</v>
      </c>
      <c r="K47" s="6">
        <v>0.6</v>
      </c>
      <c r="L47" s="7"/>
      <c r="M47" s="6">
        <f t="shared" si="1"/>
        <v>0.6</v>
      </c>
    </row>
    <row r="48" spans="1:13" ht="84">
      <c r="A48" s="1"/>
      <c r="B48" s="16" t="s">
        <v>18</v>
      </c>
      <c r="C48" s="43" t="s">
        <v>25</v>
      </c>
      <c r="D48" s="43" t="s">
        <v>28</v>
      </c>
      <c r="E48" s="17">
        <v>4082</v>
      </c>
      <c r="F48" s="18"/>
      <c r="G48" s="13">
        <f t="shared" si="2"/>
        <v>4082</v>
      </c>
      <c r="H48" s="17">
        <v>3557</v>
      </c>
      <c r="I48" s="19"/>
      <c r="J48" s="15">
        <f t="shared" si="3"/>
        <v>3557</v>
      </c>
      <c r="K48" s="6">
        <v>2600</v>
      </c>
      <c r="L48" s="7"/>
      <c r="M48" s="6">
        <f t="shared" si="1"/>
        <v>2600</v>
      </c>
    </row>
    <row r="49" spans="1:13" ht="16.5" hidden="1" customHeight="1">
      <c r="A49" s="1"/>
      <c r="B49" s="16" t="s">
        <v>92</v>
      </c>
      <c r="C49" s="43" t="s">
        <v>25</v>
      </c>
      <c r="D49" s="43" t="s">
        <v>60</v>
      </c>
      <c r="E49" s="21"/>
      <c r="F49" s="21"/>
      <c r="G49" s="13">
        <f t="shared" si="2"/>
        <v>0</v>
      </c>
      <c r="H49" s="17"/>
      <c r="I49" s="19"/>
      <c r="J49" s="15">
        <f t="shared" si="3"/>
        <v>0</v>
      </c>
      <c r="K49" s="6"/>
      <c r="L49" s="7"/>
      <c r="M49" s="6">
        <f t="shared" si="1"/>
        <v>0</v>
      </c>
    </row>
    <row r="50" spans="1:13" s="39" customFormat="1">
      <c r="A50" s="1"/>
      <c r="B50" s="16" t="s">
        <v>2</v>
      </c>
      <c r="C50" s="43" t="s">
        <v>25</v>
      </c>
      <c r="D50" s="43" t="s">
        <v>30</v>
      </c>
      <c r="E50" s="18">
        <v>100</v>
      </c>
      <c r="F50" s="18">
        <v>-12.9</v>
      </c>
      <c r="G50" s="17">
        <f t="shared" si="2"/>
        <v>87.1</v>
      </c>
      <c r="H50" s="17">
        <v>100</v>
      </c>
      <c r="I50" s="19"/>
      <c r="J50" s="38">
        <f t="shared" si="3"/>
        <v>100</v>
      </c>
      <c r="K50" s="6">
        <v>100</v>
      </c>
      <c r="L50" s="7"/>
      <c r="M50" s="6">
        <f t="shared" si="1"/>
        <v>100</v>
      </c>
    </row>
    <row r="51" spans="1:13" ht="36">
      <c r="A51" s="1"/>
      <c r="B51" s="16" t="s">
        <v>64</v>
      </c>
      <c r="C51" s="43" t="s">
        <v>25</v>
      </c>
      <c r="D51" s="43" t="s">
        <v>31</v>
      </c>
      <c r="E51" s="22">
        <v>11221.1</v>
      </c>
      <c r="F51" s="22">
        <v>69.5</v>
      </c>
      <c r="G51" s="13">
        <f t="shared" si="2"/>
        <v>11290.6</v>
      </c>
      <c r="H51" s="17">
        <v>6894.6</v>
      </c>
      <c r="I51" s="19">
        <v>29.7</v>
      </c>
      <c r="J51" s="15">
        <f t="shared" si="3"/>
        <v>6924.3</v>
      </c>
      <c r="K51" s="6">
        <v>5414.3</v>
      </c>
      <c r="L51" s="7">
        <v>29.7</v>
      </c>
      <c r="M51" s="6">
        <f t="shared" si="1"/>
        <v>5444</v>
      </c>
    </row>
    <row r="52" spans="1:13" s="11" customFormat="1" ht="22.5" customHeight="1">
      <c r="A52" s="10"/>
      <c r="B52" s="14" t="s">
        <v>71</v>
      </c>
      <c r="C52" s="26" t="s">
        <v>58</v>
      </c>
      <c r="D52" s="26" t="s">
        <v>58</v>
      </c>
      <c r="E52" s="13">
        <f t="shared" ref="E52:L52" si="4">E53</f>
        <v>875.6</v>
      </c>
      <c r="F52" s="23">
        <f t="shared" si="4"/>
        <v>0</v>
      </c>
      <c r="G52" s="23">
        <f t="shared" si="4"/>
        <v>875.6</v>
      </c>
      <c r="H52" s="23">
        <f t="shared" si="4"/>
        <v>904.7</v>
      </c>
      <c r="I52" s="23">
        <f t="shared" si="4"/>
        <v>0</v>
      </c>
      <c r="J52" s="23">
        <f t="shared" si="4"/>
        <v>904.7</v>
      </c>
      <c r="K52" s="13">
        <f t="shared" si="4"/>
        <v>936.1</v>
      </c>
      <c r="L52" s="13">
        <f t="shared" si="4"/>
        <v>0</v>
      </c>
      <c r="M52" s="6">
        <f t="shared" si="1"/>
        <v>936.1</v>
      </c>
    </row>
    <row r="53" spans="1:13" ht="24.75" customHeight="1">
      <c r="A53" s="1"/>
      <c r="B53" s="24" t="s">
        <v>24</v>
      </c>
      <c r="C53" s="43" t="s">
        <v>58</v>
      </c>
      <c r="D53" s="43" t="s">
        <v>59</v>
      </c>
      <c r="E53" s="22">
        <v>875.6</v>
      </c>
      <c r="F53" s="25"/>
      <c r="G53" s="13">
        <f t="shared" si="2"/>
        <v>875.6</v>
      </c>
      <c r="H53" s="17">
        <v>904.7</v>
      </c>
      <c r="I53" s="19"/>
      <c r="J53" s="15">
        <f t="shared" si="3"/>
        <v>904.7</v>
      </c>
      <c r="K53" s="6">
        <v>936.1</v>
      </c>
      <c r="L53" s="7"/>
      <c r="M53" s="6">
        <f t="shared" si="1"/>
        <v>936.1</v>
      </c>
    </row>
    <row r="54" spans="1:13" ht="48.75" customHeight="1">
      <c r="A54" s="1"/>
      <c r="B54" s="46" t="s">
        <v>66</v>
      </c>
      <c r="C54" s="26" t="s">
        <v>68</v>
      </c>
      <c r="D54" s="26" t="s">
        <v>68</v>
      </c>
      <c r="E54" s="13">
        <f t="shared" ref="E54:L54" si="5">E55</f>
        <v>2347.9</v>
      </c>
      <c r="F54" s="13">
        <f t="shared" si="5"/>
        <v>0</v>
      </c>
      <c r="G54" s="13">
        <f t="shared" si="5"/>
        <v>2347.9</v>
      </c>
      <c r="H54" s="13">
        <f t="shared" si="5"/>
        <v>2343</v>
      </c>
      <c r="I54" s="13" t="str">
        <f t="shared" si="5"/>
        <v xml:space="preserve"> </v>
      </c>
      <c r="J54" s="13">
        <f t="shared" si="5"/>
        <v>2293</v>
      </c>
      <c r="K54" s="13">
        <f t="shared" si="5"/>
        <v>1778</v>
      </c>
      <c r="L54" s="13">
        <f t="shared" si="5"/>
        <v>0</v>
      </c>
      <c r="M54" s="6">
        <f t="shared" si="1"/>
        <v>1778</v>
      </c>
    </row>
    <row r="55" spans="1:13" ht="37.5" customHeight="1">
      <c r="A55" s="1"/>
      <c r="B55" s="47" t="s">
        <v>67</v>
      </c>
      <c r="C55" s="43" t="s">
        <v>68</v>
      </c>
      <c r="D55" s="43" t="s">
        <v>69</v>
      </c>
      <c r="E55" s="22">
        <v>2347.9</v>
      </c>
      <c r="F55" s="22"/>
      <c r="G55" s="13">
        <f t="shared" si="2"/>
        <v>2347.9</v>
      </c>
      <c r="H55" s="17">
        <v>2343</v>
      </c>
      <c r="I55" s="19" t="s">
        <v>86</v>
      </c>
      <c r="J55" s="27">
        <v>2293</v>
      </c>
      <c r="K55" s="6">
        <v>1778</v>
      </c>
      <c r="L55" s="7"/>
      <c r="M55" s="6">
        <f t="shared" si="1"/>
        <v>1778</v>
      </c>
    </row>
    <row r="56" spans="1:13" ht="25.5" customHeight="1">
      <c r="A56" s="1"/>
      <c r="B56" s="14" t="s">
        <v>72</v>
      </c>
      <c r="C56" s="26" t="s">
        <v>32</v>
      </c>
      <c r="D56" s="42" t="s">
        <v>32</v>
      </c>
      <c r="E56" s="13">
        <f>E59+E60+E61+E57+E58</f>
        <v>24292.1</v>
      </c>
      <c r="F56" s="13">
        <f t="shared" ref="F56:G56" si="6">F59+F60+F61+F57+F58</f>
        <v>-77.8</v>
      </c>
      <c r="G56" s="13">
        <f t="shared" si="6"/>
        <v>24214.3</v>
      </c>
      <c r="H56" s="13">
        <f t="shared" ref="H56:L56" si="7">H59+H60+H61+H57</f>
        <v>20396.7</v>
      </c>
      <c r="I56" s="13">
        <f t="shared" si="7"/>
        <v>0</v>
      </c>
      <c r="J56" s="13">
        <f t="shared" si="7"/>
        <v>20396.7</v>
      </c>
      <c r="K56" s="13">
        <f t="shared" si="7"/>
        <v>19999.599999999999</v>
      </c>
      <c r="L56" s="13">
        <f t="shared" si="7"/>
        <v>0</v>
      </c>
      <c r="M56" s="6">
        <f t="shared" si="1"/>
        <v>19999.599999999999</v>
      </c>
    </row>
    <row r="57" spans="1:13" ht="24">
      <c r="A57" s="1"/>
      <c r="B57" s="24" t="s">
        <v>110</v>
      </c>
      <c r="C57" s="43" t="s">
        <v>32</v>
      </c>
      <c r="D57" s="44" t="s">
        <v>111</v>
      </c>
      <c r="E57" s="17">
        <v>77.8</v>
      </c>
      <c r="F57" s="17">
        <v>-77.8</v>
      </c>
      <c r="G57" s="17">
        <f>E57+F57</f>
        <v>0</v>
      </c>
      <c r="H57" s="17"/>
      <c r="I57" s="17"/>
      <c r="J57" s="17">
        <f>H57+I57</f>
        <v>0</v>
      </c>
      <c r="K57" s="17"/>
      <c r="L57" s="7"/>
      <c r="M57" s="6">
        <f t="shared" si="1"/>
        <v>0</v>
      </c>
    </row>
    <row r="58" spans="1:13" ht="17.25" customHeight="1">
      <c r="A58" s="1"/>
      <c r="B58" s="48" t="s">
        <v>116</v>
      </c>
      <c r="C58" s="43" t="s">
        <v>32</v>
      </c>
      <c r="D58" s="44" t="s">
        <v>117</v>
      </c>
      <c r="E58" s="17">
        <v>480.7</v>
      </c>
      <c r="F58" s="17"/>
      <c r="G58" s="17">
        <f>E58+F58</f>
        <v>480.7</v>
      </c>
      <c r="H58" s="17"/>
      <c r="I58" s="17"/>
      <c r="J58" s="17">
        <f>H58+I58</f>
        <v>0</v>
      </c>
      <c r="K58" s="17"/>
      <c r="L58" s="7"/>
      <c r="M58" s="6">
        <f t="shared" si="1"/>
        <v>0</v>
      </c>
    </row>
    <row r="59" spans="1:13">
      <c r="A59" s="1"/>
      <c r="B59" s="24" t="s">
        <v>12</v>
      </c>
      <c r="C59" s="43" t="s">
        <v>32</v>
      </c>
      <c r="D59" s="43" t="s">
        <v>33</v>
      </c>
      <c r="E59" s="22">
        <v>2728.3</v>
      </c>
      <c r="F59" s="22"/>
      <c r="G59" s="13">
        <f t="shared" si="2"/>
        <v>2728.3</v>
      </c>
      <c r="H59" s="17">
        <v>2000</v>
      </c>
      <c r="I59" s="19"/>
      <c r="J59" s="15">
        <f t="shared" si="3"/>
        <v>2000</v>
      </c>
      <c r="K59" s="6">
        <v>1314.5</v>
      </c>
      <c r="L59" s="7"/>
      <c r="M59" s="6">
        <f t="shared" si="1"/>
        <v>1314.5</v>
      </c>
    </row>
    <row r="60" spans="1:13" ht="24">
      <c r="A60" s="1"/>
      <c r="B60" s="24" t="s">
        <v>21</v>
      </c>
      <c r="C60" s="43" t="s">
        <v>32</v>
      </c>
      <c r="D60" s="43" t="s">
        <v>34</v>
      </c>
      <c r="E60" s="18">
        <v>20905.3</v>
      </c>
      <c r="F60" s="18"/>
      <c r="G60" s="13">
        <f t="shared" si="2"/>
        <v>20905.3</v>
      </c>
      <c r="H60" s="17">
        <v>18296.7</v>
      </c>
      <c r="I60" s="28"/>
      <c r="J60" s="15">
        <f t="shared" si="3"/>
        <v>18296.7</v>
      </c>
      <c r="K60" s="6">
        <v>18585.099999999999</v>
      </c>
      <c r="L60" s="7"/>
      <c r="M60" s="6">
        <f t="shared" si="1"/>
        <v>18585.099999999999</v>
      </c>
    </row>
    <row r="61" spans="1:13" ht="36">
      <c r="A61" s="1"/>
      <c r="B61" s="24" t="s">
        <v>3</v>
      </c>
      <c r="C61" s="43" t="s">
        <v>32</v>
      </c>
      <c r="D61" s="43" t="s">
        <v>35</v>
      </c>
      <c r="E61" s="22">
        <v>100</v>
      </c>
      <c r="F61" s="22"/>
      <c r="G61" s="13">
        <f t="shared" si="2"/>
        <v>100</v>
      </c>
      <c r="H61" s="17">
        <v>100</v>
      </c>
      <c r="I61" s="19"/>
      <c r="J61" s="15">
        <f t="shared" si="3"/>
        <v>100</v>
      </c>
      <c r="K61" s="6">
        <v>100</v>
      </c>
      <c r="L61" s="7"/>
      <c r="M61" s="6">
        <f t="shared" si="1"/>
        <v>100</v>
      </c>
    </row>
    <row r="62" spans="1:13" ht="36">
      <c r="A62" s="1"/>
      <c r="B62" s="14" t="s">
        <v>82</v>
      </c>
      <c r="C62" s="26" t="s">
        <v>57</v>
      </c>
      <c r="D62" s="26" t="s">
        <v>57</v>
      </c>
      <c r="E62" s="29">
        <f>E64+E65+E66</f>
        <v>3304.3</v>
      </c>
      <c r="F62" s="29">
        <f t="shared" ref="F62:L62" si="8">F64+F65+F66</f>
        <v>307.19999999999982</v>
      </c>
      <c r="G62" s="29">
        <f t="shared" si="8"/>
        <v>3611.5</v>
      </c>
      <c r="H62" s="29">
        <f t="shared" si="8"/>
        <v>600</v>
      </c>
      <c r="I62" s="29">
        <f t="shared" si="8"/>
        <v>0</v>
      </c>
      <c r="J62" s="29">
        <f t="shared" si="8"/>
        <v>600</v>
      </c>
      <c r="K62" s="29">
        <f t="shared" si="8"/>
        <v>655</v>
      </c>
      <c r="L62" s="29">
        <f t="shared" si="8"/>
        <v>0</v>
      </c>
      <c r="M62" s="6">
        <f t="shared" si="1"/>
        <v>655</v>
      </c>
    </row>
    <row r="63" spans="1:13" hidden="1">
      <c r="A63" s="1"/>
      <c r="B63" s="24" t="s">
        <v>8</v>
      </c>
      <c r="C63" s="43" t="s">
        <v>57</v>
      </c>
      <c r="D63" s="43" t="s">
        <v>52</v>
      </c>
      <c r="E63" s="22"/>
      <c r="F63" s="22"/>
      <c r="G63" s="13">
        <f t="shared" si="2"/>
        <v>0</v>
      </c>
      <c r="H63" s="13" t="e">
        <f>E63/#REF!*100</f>
        <v>#REF!</v>
      </c>
      <c r="I63" s="19"/>
      <c r="J63" s="15" t="e">
        <f t="shared" si="3"/>
        <v>#REF!</v>
      </c>
      <c r="K63" s="6"/>
      <c r="L63" s="7"/>
      <c r="M63" s="6">
        <f t="shared" si="1"/>
        <v>0</v>
      </c>
    </row>
    <row r="64" spans="1:13">
      <c r="A64" s="1"/>
      <c r="B64" s="24" t="s">
        <v>63</v>
      </c>
      <c r="C64" s="43" t="s">
        <v>57</v>
      </c>
      <c r="D64" s="43" t="s">
        <v>52</v>
      </c>
      <c r="E64" s="22">
        <v>200</v>
      </c>
      <c r="F64" s="22"/>
      <c r="G64" s="13">
        <f t="shared" si="2"/>
        <v>200</v>
      </c>
      <c r="H64" s="17">
        <v>200</v>
      </c>
      <c r="I64" s="19"/>
      <c r="J64" s="15">
        <f t="shared" si="3"/>
        <v>200</v>
      </c>
      <c r="K64" s="6">
        <v>200</v>
      </c>
      <c r="L64" s="7"/>
      <c r="M64" s="6">
        <f t="shared" si="1"/>
        <v>200</v>
      </c>
    </row>
    <row r="65" spans="1:13" ht="15" customHeight="1">
      <c r="A65" s="1"/>
      <c r="B65" s="24" t="s">
        <v>9</v>
      </c>
      <c r="C65" s="43" t="s">
        <v>57</v>
      </c>
      <c r="D65" s="43" t="s">
        <v>53</v>
      </c>
      <c r="E65" s="22">
        <v>2100</v>
      </c>
      <c r="F65" s="22">
        <v>-2000</v>
      </c>
      <c r="G65" s="13">
        <f t="shared" si="2"/>
        <v>100</v>
      </c>
      <c r="H65" s="17">
        <v>50</v>
      </c>
      <c r="I65" s="19"/>
      <c r="J65" s="15">
        <f t="shared" si="3"/>
        <v>50</v>
      </c>
      <c r="K65" s="6">
        <v>55</v>
      </c>
      <c r="L65" s="7"/>
      <c r="M65" s="6">
        <f t="shared" si="1"/>
        <v>55</v>
      </c>
    </row>
    <row r="66" spans="1:13">
      <c r="A66" s="1"/>
      <c r="B66" s="24" t="s">
        <v>61</v>
      </c>
      <c r="C66" s="43" t="s">
        <v>57</v>
      </c>
      <c r="D66" s="43" t="s">
        <v>62</v>
      </c>
      <c r="E66" s="22">
        <v>1004.3</v>
      </c>
      <c r="F66" s="22">
        <v>2307.1999999999998</v>
      </c>
      <c r="G66" s="13">
        <f t="shared" si="2"/>
        <v>3311.5</v>
      </c>
      <c r="H66" s="17">
        <v>350</v>
      </c>
      <c r="I66" s="19"/>
      <c r="J66" s="15">
        <f t="shared" si="3"/>
        <v>350</v>
      </c>
      <c r="K66" s="6">
        <v>400</v>
      </c>
      <c r="L66" s="7"/>
      <c r="M66" s="6">
        <f t="shared" si="1"/>
        <v>400</v>
      </c>
    </row>
    <row r="67" spans="1:13" s="8" customFormat="1" ht="13.5" hidden="1" customHeight="1">
      <c r="A67" s="2"/>
      <c r="B67" s="14" t="s">
        <v>97</v>
      </c>
      <c r="C67" s="26" t="s">
        <v>94</v>
      </c>
      <c r="D67" s="26" t="s">
        <v>94</v>
      </c>
      <c r="E67" s="29">
        <f t="shared" ref="E67:K67" si="9">E68</f>
        <v>0</v>
      </c>
      <c r="F67" s="29">
        <f t="shared" si="9"/>
        <v>0</v>
      </c>
      <c r="G67" s="29">
        <f t="shared" si="9"/>
        <v>0</v>
      </c>
      <c r="H67" s="29">
        <f t="shared" si="9"/>
        <v>0</v>
      </c>
      <c r="I67" s="29">
        <f t="shared" si="9"/>
        <v>0</v>
      </c>
      <c r="J67" s="29">
        <f t="shared" si="9"/>
        <v>0</v>
      </c>
      <c r="K67" s="29">
        <f t="shared" si="9"/>
        <v>0</v>
      </c>
      <c r="L67" s="58"/>
      <c r="M67" s="6">
        <f t="shared" si="1"/>
        <v>0</v>
      </c>
    </row>
    <row r="68" spans="1:13" ht="24.75" hidden="1" customHeight="1">
      <c r="A68" s="1"/>
      <c r="B68" s="24" t="s">
        <v>96</v>
      </c>
      <c r="C68" s="43" t="s">
        <v>94</v>
      </c>
      <c r="D68" s="43" t="s">
        <v>95</v>
      </c>
      <c r="E68" s="22"/>
      <c r="F68" s="22"/>
      <c r="G68" s="13"/>
      <c r="H68" s="17"/>
      <c r="I68" s="19"/>
      <c r="J68" s="15"/>
      <c r="K68" s="6"/>
      <c r="L68" s="7"/>
      <c r="M68" s="6">
        <f t="shared" si="1"/>
        <v>0</v>
      </c>
    </row>
    <row r="69" spans="1:13">
      <c r="A69" s="1"/>
      <c r="B69" s="14" t="s">
        <v>73</v>
      </c>
      <c r="C69" s="26" t="s">
        <v>49</v>
      </c>
      <c r="D69" s="26" t="s">
        <v>49</v>
      </c>
      <c r="E69" s="29">
        <f t="shared" ref="E69:L69" si="10">E70+E71+E73+E74+E72</f>
        <v>165274.24799999999</v>
      </c>
      <c r="F69" s="29">
        <f t="shared" si="10"/>
        <v>1082.8</v>
      </c>
      <c r="G69" s="29">
        <f t="shared" si="10"/>
        <v>166357.04800000001</v>
      </c>
      <c r="H69" s="29">
        <f t="shared" si="10"/>
        <v>147778.79999999999</v>
      </c>
      <c r="I69" s="29">
        <f t="shared" si="10"/>
        <v>0</v>
      </c>
      <c r="J69" s="29">
        <f t="shared" si="10"/>
        <v>147778.79999999999</v>
      </c>
      <c r="K69" s="29">
        <f t="shared" si="10"/>
        <v>146129.5</v>
      </c>
      <c r="L69" s="29">
        <f t="shared" si="10"/>
        <v>0</v>
      </c>
      <c r="M69" s="6">
        <f t="shared" si="1"/>
        <v>146129.5</v>
      </c>
    </row>
    <row r="70" spans="1:13" ht="15.75" customHeight="1">
      <c r="A70" s="1"/>
      <c r="B70" s="24" t="s">
        <v>4</v>
      </c>
      <c r="C70" s="43" t="s">
        <v>49</v>
      </c>
      <c r="D70" s="43" t="s">
        <v>36</v>
      </c>
      <c r="E70" s="22">
        <v>13225.6</v>
      </c>
      <c r="F70" s="22">
        <v>11.6</v>
      </c>
      <c r="G70" s="13">
        <f t="shared" si="2"/>
        <v>13237.2</v>
      </c>
      <c r="H70" s="17">
        <v>11932.9</v>
      </c>
      <c r="I70" s="19"/>
      <c r="J70" s="15">
        <f t="shared" si="3"/>
        <v>11932.9</v>
      </c>
      <c r="K70" s="6">
        <v>11132.9</v>
      </c>
      <c r="L70" s="7"/>
      <c r="M70" s="6">
        <f t="shared" si="1"/>
        <v>11132.9</v>
      </c>
    </row>
    <row r="71" spans="1:13">
      <c r="A71" s="1"/>
      <c r="B71" s="24" t="s">
        <v>5</v>
      </c>
      <c r="C71" s="43" t="s">
        <v>49</v>
      </c>
      <c r="D71" s="43" t="s">
        <v>37</v>
      </c>
      <c r="E71" s="30">
        <v>137161.848</v>
      </c>
      <c r="F71" s="30">
        <v>1071.2</v>
      </c>
      <c r="G71" s="13">
        <f t="shared" si="2"/>
        <v>138233.04800000001</v>
      </c>
      <c r="H71" s="17">
        <v>122968.9</v>
      </c>
      <c r="I71" s="22"/>
      <c r="J71" s="15">
        <f t="shared" si="3"/>
        <v>122968.9</v>
      </c>
      <c r="K71" s="6">
        <v>122505</v>
      </c>
      <c r="L71" s="7"/>
      <c r="M71" s="6">
        <f t="shared" si="1"/>
        <v>122505</v>
      </c>
    </row>
    <row r="72" spans="1:13" ht="24">
      <c r="A72" s="1"/>
      <c r="B72" s="24" t="s">
        <v>83</v>
      </c>
      <c r="C72" s="43" t="s">
        <v>49</v>
      </c>
      <c r="D72" s="43" t="s">
        <v>84</v>
      </c>
      <c r="E72" s="30">
        <v>9318.4</v>
      </c>
      <c r="F72" s="30"/>
      <c r="G72" s="13">
        <f t="shared" si="2"/>
        <v>9318.4</v>
      </c>
      <c r="H72" s="17">
        <v>8137.6</v>
      </c>
      <c r="I72" s="19"/>
      <c r="J72" s="15">
        <f t="shared" si="3"/>
        <v>8137.6</v>
      </c>
      <c r="K72" s="6">
        <v>7952.2</v>
      </c>
      <c r="L72" s="7"/>
      <c r="M72" s="6">
        <f t="shared" si="1"/>
        <v>7952.2</v>
      </c>
    </row>
    <row r="73" spans="1:13" ht="24">
      <c r="A73" s="1"/>
      <c r="B73" s="24" t="s">
        <v>6</v>
      </c>
      <c r="C73" s="43" t="s">
        <v>49</v>
      </c>
      <c r="D73" s="43" t="s">
        <v>38</v>
      </c>
      <c r="E73" s="18">
        <v>965.4</v>
      </c>
      <c r="F73" s="18"/>
      <c r="G73" s="13">
        <f t="shared" si="2"/>
        <v>965.4</v>
      </c>
      <c r="H73" s="17">
        <v>919.8</v>
      </c>
      <c r="I73" s="19"/>
      <c r="J73" s="15">
        <f t="shared" si="3"/>
        <v>919.8</v>
      </c>
      <c r="K73" s="6">
        <v>819.8</v>
      </c>
      <c r="L73" s="7"/>
      <c r="M73" s="6">
        <f t="shared" si="1"/>
        <v>819.8</v>
      </c>
    </row>
    <row r="74" spans="1:13" ht="24">
      <c r="A74" s="1"/>
      <c r="B74" s="24" t="s">
        <v>10</v>
      </c>
      <c r="C74" s="43" t="s">
        <v>49</v>
      </c>
      <c r="D74" s="43" t="s">
        <v>39</v>
      </c>
      <c r="E74" s="18">
        <v>4603</v>
      </c>
      <c r="F74" s="18"/>
      <c r="G74" s="13">
        <f t="shared" si="2"/>
        <v>4603</v>
      </c>
      <c r="H74" s="17">
        <v>3819.6</v>
      </c>
      <c r="I74" s="19"/>
      <c r="J74" s="15">
        <f t="shared" si="3"/>
        <v>3819.6</v>
      </c>
      <c r="K74" s="6">
        <v>3719.6</v>
      </c>
      <c r="L74" s="7"/>
      <c r="M74" s="6">
        <f t="shared" si="1"/>
        <v>3719.6</v>
      </c>
    </row>
    <row r="75" spans="1:13" ht="22.5" customHeight="1">
      <c r="A75" s="1"/>
      <c r="B75" s="14" t="s">
        <v>74</v>
      </c>
      <c r="C75" s="26" t="s">
        <v>40</v>
      </c>
      <c r="D75" s="26" t="s">
        <v>40</v>
      </c>
      <c r="E75" s="13">
        <f t="shared" ref="E75:L75" si="11">E76+E77</f>
        <v>7625.9</v>
      </c>
      <c r="F75" s="13">
        <f t="shared" si="11"/>
        <v>0</v>
      </c>
      <c r="G75" s="13">
        <f t="shared" si="11"/>
        <v>7625.9</v>
      </c>
      <c r="H75" s="13">
        <f t="shared" si="11"/>
        <v>6684.8</v>
      </c>
      <c r="I75" s="13">
        <f t="shared" si="11"/>
        <v>0</v>
      </c>
      <c r="J75" s="13">
        <f t="shared" si="11"/>
        <v>6684.8</v>
      </c>
      <c r="K75" s="13">
        <f t="shared" si="11"/>
        <v>6992.3</v>
      </c>
      <c r="L75" s="13">
        <f t="shared" si="11"/>
        <v>0</v>
      </c>
      <c r="M75" s="6">
        <f t="shared" si="1"/>
        <v>6992.3</v>
      </c>
    </row>
    <row r="76" spans="1:13">
      <c r="A76" s="1"/>
      <c r="B76" s="24" t="s">
        <v>7</v>
      </c>
      <c r="C76" s="43" t="s">
        <v>40</v>
      </c>
      <c r="D76" s="43" t="s">
        <v>41</v>
      </c>
      <c r="E76" s="22">
        <v>6577.3</v>
      </c>
      <c r="F76" s="22"/>
      <c r="G76" s="13">
        <f t="shared" si="2"/>
        <v>6577.3</v>
      </c>
      <c r="H76" s="17">
        <v>5964.8</v>
      </c>
      <c r="I76" s="19"/>
      <c r="J76" s="15">
        <f t="shared" si="3"/>
        <v>5964.8</v>
      </c>
      <c r="K76" s="6">
        <v>6392.3</v>
      </c>
      <c r="L76" s="7"/>
      <c r="M76" s="6">
        <f t="shared" si="1"/>
        <v>6392.3</v>
      </c>
    </row>
    <row r="77" spans="1:13" ht="33.75" customHeight="1">
      <c r="A77" s="1"/>
      <c r="B77" s="24" t="s">
        <v>23</v>
      </c>
      <c r="C77" s="43" t="s">
        <v>40</v>
      </c>
      <c r="D77" s="43" t="s">
        <v>42</v>
      </c>
      <c r="E77" s="22">
        <v>1048.5999999999999</v>
      </c>
      <c r="F77" s="22"/>
      <c r="G77" s="13">
        <f t="shared" si="2"/>
        <v>1048.5999999999999</v>
      </c>
      <c r="H77" s="17">
        <v>720</v>
      </c>
      <c r="I77" s="19"/>
      <c r="J77" s="15">
        <f t="shared" si="3"/>
        <v>720</v>
      </c>
      <c r="K77" s="6">
        <v>600</v>
      </c>
      <c r="L77" s="7"/>
      <c r="M77" s="6">
        <f t="shared" si="1"/>
        <v>600</v>
      </c>
    </row>
    <row r="78" spans="1:13" ht="23.25" customHeight="1">
      <c r="A78" s="1"/>
      <c r="B78" s="14" t="s">
        <v>75</v>
      </c>
      <c r="C78" s="26" t="s">
        <v>43</v>
      </c>
      <c r="D78" s="26" t="s">
        <v>43</v>
      </c>
      <c r="E78" s="29">
        <f>E79+E80+E81+E82</f>
        <v>20020.3</v>
      </c>
      <c r="F78" s="29">
        <f t="shared" ref="F78:L78" si="12">F79+F80+F81+F82</f>
        <v>94.100000000000009</v>
      </c>
      <c r="G78" s="29">
        <f t="shared" si="12"/>
        <v>20114.400000000001</v>
      </c>
      <c r="H78" s="29">
        <f t="shared" si="12"/>
        <v>16979.8</v>
      </c>
      <c r="I78" s="29">
        <f t="shared" si="12"/>
        <v>81.2</v>
      </c>
      <c r="J78" s="29">
        <f t="shared" si="12"/>
        <v>17061</v>
      </c>
      <c r="K78" s="29">
        <f t="shared" si="12"/>
        <v>17431.3</v>
      </c>
      <c r="L78" s="29">
        <f t="shared" si="12"/>
        <v>81.2</v>
      </c>
      <c r="M78" s="6">
        <f t="shared" si="1"/>
        <v>17512.5</v>
      </c>
    </row>
    <row r="79" spans="1:13">
      <c r="A79" s="1"/>
      <c r="B79" s="24" t="s">
        <v>11</v>
      </c>
      <c r="C79" s="43" t="s">
        <v>43</v>
      </c>
      <c r="D79" s="43" t="s">
        <v>44</v>
      </c>
      <c r="E79" s="22">
        <v>1094.5</v>
      </c>
      <c r="F79" s="22"/>
      <c r="G79" s="13">
        <f t="shared" si="2"/>
        <v>1094.5</v>
      </c>
      <c r="H79" s="17">
        <v>794.5</v>
      </c>
      <c r="I79" s="40"/>
      <c r="J79" s="15">
        <f t="shared" si="3"/>
        <v>794.5</v>
      </c>
      <c r="K79" s="6">
        <v>574.5</v>
      </c>
      <c r="L79" s="7"/>
      <c r="M79" s="6">
        <f t="shared" si="1"/>
        <v>574.5</v>
      </c>
    </row>
    <row r="80" spans="1:13" ht="12" customHeight="1">
      <c r="A80" s="1"/>
      <c r="B80" s="24" t="s">
        <v>13</v>
      </c>
      <c r="C80" s="43" t="s">
        <v>43</v>
      </c>
      <c r="D80" s="43" t="s">
        <v>54</v>
      </c>
      <c r="E80" s="22">
        <v>1070</v>
      </c>
      <c r="F80" s="22">
        <v>12.9</v>
      </c>
      <c r="G80" s="13">
        <f t="shared" si="2"/>
        <v>1082.9000000000001</v>
      </c>
      <c r="H80" s="17"/>
      <c r="I80" s="40"/>
      <c r="J80" s="15">
        <f t="shared" si="3"/>
        <v>0</v>
      </c>
      <c r="K80" s="6">
        <v>710</v>
      </c>
      <c r="L80" s="6"/>
      <c r="M80" s="6">
        <f t="shared" si="1"/>
        <v>710</v>
      </c>
    </row>
    <row r="81" spans="1:13">
      <c r="A81" s="1"/>
      <c r="B81" s="24" t="s">
        <v>19</v>
      </c>
      <c r="C81" s="43" t="s">
        <v>43</v>
      </c>
      <c r="D81" s="43" t="s">
        <v>45</v>
      </c>
      <c r="E81" s="22">
        <v>17045.099999999999</v>
      </c>
      <c r="F81" s="22"/>
      <c r="G81" s="13">
        <f t="shared" si="2"/>
        <v>17045.099999999999</v>
      </c>
      <c r="H81" s="17">
        <v>15374.6</v>
      </c>
      <c r="I81" s="19"/>
      <c r="J81" s="15">
        <f t="shared" si="3"/>
        <v>15374.6</v>
      </c>
      <c r="K81" s="6">
        <v>15336.1</v>
      </c>
      <c r="L81" s="7"/>
      <c r="M81" s="6">
        <f t="shared" si="1"/>
        <v>15336.1</v>
      </c>
    </row>
    <row r="82" spans="1:13" ht="36">
      <c r="A82" s="1"/>
      <c r="B82" s="24" t="s">
        <v>14</v>
      </c>
      <c r="C82" s="43" t="s">
        <v>43</v>
      </c>
      <c r="D82" s="43" t="s">
        <v>46</v>
      </c>
      <c r="E82" s="25">
        <v>810.7</v>
      </c>
      <c r="F82" s="25">
        <v>81.2</v>
      </c>
      <c r="G82" s="13">
        <f t="shared" si="2"/>
        <v>891.90000000000009</v>
      </c>
      <c r="H82" s="17">
        <v>810.7</v>
      </c>
      <c r="I82" s="19">
        <v>81.2</v>
      </c>
      <c r="J82" s="15">
        <f t="shared" si="3"/>
        <v>891.90000000000009</v>
      </c>
      <c r="K82" s="6">
        <v>810.7</v>
      </c>
      <c r="L82" s="7">
        <v>81.2</v>
      </c>
      <c r="M82" s="6">
        <f t="shared" si="1"/>
        <v>891.90000000000009</v>
      </c>
    </row>
    <row r="83" spans="1:13" ht="30" customHeight="1">
      <c r="A83" s="1"/>
      <c r="B83" s="14" t="s">
        <v>76</v>
      </c>
      <c r="C83" s="26" t="s">
        <v>50</v>
      </c>
      <c r="D83" s="26" t="s">
        <v>47</v>
      </c>
      <c r="E83" s="29">
        <f t="shared" ref="E83:L83" si="13">E84+E85</f>
        <v>100</v>
      </c>
      <c r="F83" s="29">
        <f t="shared" si="13"/>
        <v>0</v>
      </c>
      <c r="G83" s="29">
        <f t="shared" si="13"/>
        <v>100</v>
      </c>
      <c r="H83" s="29">
        <f t="shared" si="13"/>
        <v>0</v>
      </c>
      <c r="I83" s="29">
        <f t="shared" si="13"/>
        <v>0</v>
      </c>
      <c r="J83" s="29">
        <f t="shared" si="13"/>
        <v>0</v>
      </c>
      <c r="K83" s="29">
        <f t="shared" si="13"/>
        <v>0</v>
      </c>
      <c r="L83" s="29">
        <f t="shared" si="13"/>
        <v>0</v>
      </c>
      <c r="M83" s="6">
        <f t="shared" si="1"/>
        <v>0</v>
      </c>
    </row>
    <row r="84" spans="1:13">
      <c r="A84" s="1"/>
      <c r="B84" s="24" t="s">
        <v>22</v>
      </c>
      <c r="C84" s="43" t="s">
        <v>50</v>
      </c>
      <c r="D84" s="43" t="s">
        <v>47</v>
      </c>
      <c r="E84" s="22">
        <v>100</v>
      </c>
      <c r="F84" s="22"/>
      <c r="G84" s="13">
        <f t="shared" si="2"/>
        <v>100</v>
      </c>
      <c r="H84" s="17"/>
      <c r="I84" s="19"/>
      <c r="J84" s="15">
        <f t="shared" si="3"/>
        <v>0</v>
      </c>
      <c r="K84" s="6"/>
      <c r="L84" s="7"/>
      <c r="M84" s="6">
        <f t="shared" si="1"/>
        <v>0</v>
      </c>
    </row>
    <row r="85" spans="1:13" hidden="1">
      <c r="B85" s="31" t="s">
        <v>85</v>
      </c>
      <c r="C85" s="32">
        <v>1100</v>
      </c>
      <c r="D85" s="32">
        <v>1102</v>
      </c>
      <c r="E85" s="33"/>
      <c r="F85" s="33"/>
      <c r="G85" s="13">
        <f t="shared" si="2"/>
        <v>0</v>
      </c>
      <c r="H85" s="13"/>
      <c r="I85" s="19"/>
      <c r="J85" s="15">
        <f t="shared" si="3"/>
        <v>0</v>
      </c>
      <c r="K85" s="6"/>
      <c r="L85" s="7"/>
      <c r="M85" s="6">
        <f t="shared" si="1"/>
        <v>0</v>
      </c>
    </row>
    <row r="86" spans="1:13" ht="50.25" customHeight="1">
      <c r="B86" s="14" t="s">
        <v>77</v>
      </c>
      <c r="C86" s="26" t="s">
        <v>48</v>
      </c>
      <c r="D86" s="26" t="s">
        <v>48</v>
      </c>
      <c r="E86" s="15">
        <f>E87+E88+E91</f>
        <v>4763.1000000000004</v>
      </c>
      <c r="F86" s="15">
        <f t="shared" ref="F86:L86" si="14">F87+F88+F91</f>
        <v>0</v>
      </c>
      <c r="G86" s="15">
        <f t="shared" si="14"/>
        <v>4763.1000000000004</v>
      </c>
      <c r="H86" s="15">
        <f t="shared" si="14"/>
        <v>3263.1</v>
      </c>
      <c r="I86" s="15">
        <f t="shared" si="14"/>
        <v>0</v>
      </c>
      <c r="J86" s="15">
        <f t="shared" si="14"/>
        <v>3263.1</v>
      </c>
      <c r="K86" s="13">
        <f t="shared" si="14"/>
        <v>3263.1</v>
      </c>
      <c r="L86" s="13">
        <f t="shared" si="14"/>
        <v>0</v>
      </c>
      <c r="M86" s="6">
        <f t="shared" si="1"/>
        <v>3263.1</v>
      </c>
    </row>
    <row r="87" spans="1:13" ht="36" customHeight="1">
      <c r="B87" s="24" t="s">
        <v>65</v>
      </c>
      <c r="C87" s="43" t="s">
        <v>48</v>
      </c>
      <c r="D87" s="43" t="s">
        <v>55</v>
      </c>
      <c r="E87" s="21">
        <v>3263.1</v>
      </c>
      <c r="F87" s="21"/>
      <c r="G87" s="13">
        <f t="shared" si="2"/>
        <v>3263.1</v>
      </c>
      <c r="H87" s="17">
        <v>3263.1</v>
      </c>
      <c r="I87" s="19"/>
      <c r="J87" s="15">
        <f t="shared" si="3"/>
        <v>3263.1</v>
      </c>
      <c r="K87" s="6">
        <v>3263.1</v>
      </c>
      <c r="L87" s="7"/>
      <c r="M87" s="6">
        <f t="shared" si="1"/>
        <v>3263.1</v>
      </c>
    </row>
    <row r="88" spans="1:13" hidden="1">
      <c r="B88" s="24" t="s">
        <v>20</v>
      </c>
      <c r="C88" s="43" t="s">
        <v>48</v>
      </c>
      <c r="D88" s="43" t="s">
        <v>56</v>
      </c>
      <c r="E88" s="22"/>
      <c r="F88" s="22"/>
      <c r="G88" s="13">
        <f t="shared" si="2"/>
        <v>0</v>
      </c>
      <c r="H88" s="17"/>
      <c r="I88" s="19"/>
      <c r="J88" s="15">
        <f t="shared" si="3"/>
        <v>0</v>
      </c>
      <c r="K88" s="6"/>
      <c r="L88" s="7"/>
      <c r="M88" s="6">
        <f t="shared" si="1"/>
        <v>0</v>
      </c>
    </row>
    <row r="89" spans="1:13" s="2" customFormat="1" ht="50.25" hidden="1" customHeight="1">
      <c r="B89" s="45" t="s">
        <v>78</v>
      </c>
      <c r="C89" s="32">
        <v>1400</v>
      </c>
      <c r="D89" s="32">
        <v>1403</v>
      </c>
      <c r="E89" s="34"/>
      <c r="F89" s="34"/>
      <c r="G89" s="13">
        <f t="shared" si="2"/>
        <v>0</v>
      </c>
      <c r="H89" s="34"/>
      <c r="I89" s="34">
        <f t="shared" ref="I89:K89" si="15">I91</f>
        <v>0</v>
      </c>
      <c r="J89" s="34">
        <f t="shared" si="15"/>
        <v>0</v>
      </c>
      <c r="K89" s="49">
        <f t="shared" si="15"/>
        <v>0</v>
      </c>
      <c r="L89" s="58"/>
      <c r="M89" s="6">
        <f t="shared" si="1"/>
        <v>0</v>
      </c>
    </row>
    <row r="90" spans="1:13" hidden="1">
      <c r="B90" s="35"/>
      <c r="C90" s="35"/>
      <c r="D90" s="35"/>
      <c r="E90" s="35"/>
      <c r="F90" s="35"/>
      <c r="G90" s="13">
        <f t="shared" si="2"/>
        <v>0</v>
      </c>
      <c r="H90" s="17"/>
      <c r="I90" s="19"/>
      <c r="J90" s="15">
        <f t="shared" si="3"/>
        <v>0</v>
      </c>
      <c r="K90" s="6"/>
      <c r="L90" s="7"/>
      <c r="M90" s="6">
        <f t="shared" si="1"/>
        <v>0</v>
      </c>
    </row>
    <row r="91" spans="1:13" ht="36.75" customHeight="1">
      <c r="B91" s="36" t="s">
        <v>79</v>
      </c>
      <c r="C91" s="32">
        <v>1400</v>
      </c>
      <c r="D91" s="32">
        <v>1403</v>
      </c>
      <c r="E91" s="28">
        <v>1500</v>
      </c>
      <c r="F91" s="28"/>
      <c r="G91" s="13">
        <f t="shared" si="2"/>
        <v>1500</v>
      </c>
      <c r="H91" s="17"/>
      <c r="I91" s="19"/>
      <c r="J91" s="15">
        <f t="shared" si="3"/>
        <v>0</v>
      </c>
      <c r="K91" s="6"/>
      <c r="L91" s="7"/>
      <c r="M91" s="6">
        <f t="shared" si="1"/>
        <v>0</v>
      </c>
    </row>
    <row r="92" spans="1:13" ht="35.25" customHeight="1">
      <c r="B92" s="37" t="s">
        <v>108</v>
      </c>
      <c r="C92" s="48" t="s">
        <v>109</v>
      </c>
      <c r="D92" s="48" t="s">
        <v>109</v>
      </c>
      <c r="E92" s="7">
        <f>E93</f>
        <v>0</v>
      </c>
      <c r="F92" s="7"/>
      <c r="G92" s="13">
        <f t="shared" si="2"/>
        <v>0</v>
      </c>
      <c r="H92" s="6">
        <f>H93</f>
        <v>1791</v>
      </c>
      <c r="I92" s="6"/>
      <c r="J92" s="6">
        <f>H92+I92</f>
        <v>1791</v>
      </c>
      <c r="K92" s="6">
        <f>K93</f>
        <v>3612</v>
      </c>
      <c r="L92" s="6">
        <f>L93</f>
        <v>0</v>
      </c>
      <c r="M92" s="6">
        <f t="shared" si="1"/>
        <v>3612</v>
      </c>
    </row>
    <row r="93" spans="1:13" ht="24.75" customHeight="1">
      <c r="B93" s="59" t="s">
        <v>88</v>
      </c>
      <c r="C93" s="54">
        <v>9999</v>
      </c>
      <c r="D93" s="54">
        <v>9999</v>
      </c>
      <c r="E93" s="7"/>
      <c r="F93" s="7"/>
      <c r="G93" s="13">
        <f t="shared" si="2"/>
        <v>0</v>
      </c>
      <c r="H93" s="6">
        <v>1791</v>
      </c>
      <c r="I93" s="6"/>
      <c r="J93" s="6">
        <f>H93+I93</f>
        <v>1791</v>
      </c>
      <c r="K93" s="6">
        <v>3612</v>
      </c>
      <c r="L93" s="7"/>
      <c r="M93" s="6">
        <f t="shared" si="1"/>
        <v>3612</v>
      </c>
    </row>
  </sheetData>
  <mergeCells count="33">
    <mergeCell ref="B36:H36"/>
    <mergeCell ref="B37:H37"/>
    <mergeCell ref="B38:B41"/>
    <mergeCell ref="C38:C41"/>
    <mergeCell ref="D38:D41"/>
    <mergeCell ref="E38:M39"/>
    <mergeCell ref="E40:G40"/>
    <mergeCell ref="H40:J40"/>
    <mergeCell ref="K40:M40"/>
    <mergeCell ref="B35:H35"/>
    <mergeCell ref="B20:M20"/>
    <mergeCell ref="B21:M21"/>
    <mergeCell ref="B22:M22"/>
    <mergeCell ref="B23:M23"/>
    <mergeCell ref="B25:K25"/>
    <mergeCell ref="B29:H29"/>
    <mergeCell ref="B30:H30"/>
    <mergeCell ref="B31:H31"/>
    <mergeCell ref="B32:H32"/>
    <mergeCell ref="B33:H33"/>
    <mergeCell ref="B34:H34"/>
    <mergeCell ref="B19:M19"/>
    <mergeCell ref="B2:K2"/>
    <mergeCell ref="B3:K3"/>
    <mergeCell ref="B4:K4"/>
    <mergeCell ref="B5:K5"/>
    <mergeCell ref="B6:K6"/>
    <mergeCell ref="B11:M11"/>
    <mergeCell ref="B12:M12"/>
    <mergeCell ref="B13:M13"/>
    <mergeCell ref="B14:M14"/>
    <mergeCell ref="B17:M17"/>
    <mergeCell ref="B18:M18"/>
  </mergeCells>
  <pageMargins left="0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93"/>
  <sheetViews>
    <sheetView topLeftCell="A56" zoomScaleNormal="100" zoomScaleSheetLayoutView="100" workbookViewId="0">
      <selection activeCell="O40" sqref="O40"/>
    </sheetView>
  </sheetViews>
  <sheetFormatPr defaultRowHeight="12.75"/>
  <cols>
    <col min="1" max="1" width="1.28515625" customWidth="1"/>
    <col min="2" max="2" width="19.28515625" customWidth="1"/>
    <col min="3" max="3" width="5.28515625" customWidth="1"/>
    <col min="4" max="4" width="5.42578125" customWidth="1"/>
    <col min="5" max="5" width="7.85546875" customWidth="1"/>
    <col min="6" max="6" width="6.5703125" customWidth="1"/>
    <col min="7" max="7" width="9" customWidth="1"/>
    <col min="8" max="8" width="8.42578125" customWidth="1"/>
    <col min="9" max="9" width="6.85546875" customWidth="1"/>
    <col min="10" max="10" width="9.140625" customWidth="1"/>
    <col min="11" max="11" width="8.7109375" customWidth="1"/>
    <col min="12" max="12" width="6" customWidth="1"/>
    <col min="13" max="13" width="8" customWidth="1"/>
  </cols>
  <sheetData>
    <row r="1" spans="2:13" hidden="1"/>
    <row r="2" spans="2:13" hidden="1"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2:13" hidden="1"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2:13" hidden="1"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2:13" hidden="1"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2:13" hidden="1"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2:13" hidden="1"/>
    <row r="8" spans="2:13" hidden="1"/>
    <row r="9" spans="2:13" hidden="1"/>
    <row r="11" spans="2:13">
      <c r="B11" s="95" t="s">
        <v>99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</row>
    <row r="12" spans="2:13">
      <c r="B12" s="94" t="s">
        <v>101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</row>
    <row r="13" spans="2:13">
      <c r="B13" s="94" t="s">
        <v>100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</row>
    <row r="14" spans="2:13" ht="11.25" customHeight="1">
      <c r="B14" s="91" t="s">
        <v>120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</row>
    <row r="15" spans="2:13" ht="1.5" hidden="1" customHeight="1"/>
    <row r="17" spans="1:13">
      <c r="A17" s="1"/>
      <c r="B17" s="95" t="s">
        <v>99</v>
      </c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</row>
    <row r="18" spans="1:13">
      <c r="A18" s="1"/>
      <c r="B18" s="94" t="s">
        <v>101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</row>
    <row r="19" spans="1:13">
      <c r="A19" s="1"/>
      <c r="B19" s="94" t="s">
        <v>100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</row>
    <row r="20" spans="1:13">
      <c r="A20" s="1"/>
      <c r="B20" s="91" t="s">
        <v>118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</row>
    <row r="21" spans="1:13">
      <c r="A21" s="1"/>
      <c r="B21" s="91" t="s">
        <v>113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</row>
    <row r="22" spans="1:13">
      <c r="A22" s="1"/>
      <c r="B22" s="91" t="s">
        <v>114</v>
      </c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</row>
    <row r="23" spans="1:13">
      <c r="A23" s="1"/>
      <c r="B23" s="91" t="s">
        <v>104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</row>
    <row r="24" spans="1:13">
      <c r="A24" s="1"/>
      <c r="B24" s="1"/>
      <c r="C24" s="61"/>
      <c r="D24" s="61"/>
      <c r="E24" s="61"/>
      <c r="F24" s="61"/>
      <c r="G24" s="61"/>
      <c r="H24" s="61"/>
    </row>
    <row r="25" spans="1:13" ht="42" customHeight="1">
      <c r="A25" s="1"/>
      <c r="B25" s="92" t="s">
        <v>105</v>
      </c>
      <c r="C25" s="92"/>
      <c r="D25" s="92"/>
      <c r="E25" s="92"/>
      <c r="F25" s="92"/>
      <c r="G25" s="92"/>
      <c r="H25" s="92"/>
      <c r="I25" s="92"/>
      <c r="J25" s="92"/>
      <c r="K25" s="92"/>
    </row>
    <row r="26" spans="1:13" hidden="1">
      <c r="A26" s="1"/>
      <c r="B26" s="60"/>
      <c r="C26" s="60"/>
      <c r="D26" s="60"/>
      <c r="E26" s="60"/>
      <c r="F26" s="60"/>
      <c r="G26" s="60"/>
      <c r="H26" s="60"/>
    </row>
    <row r="27" spans="1:13" hidden="1">
      <c r="A27" s="1"/>
      <c r="B27" s="3"/>
      <c r="C27" s="3"/>
      <c r="D27" s="3"/>
      <c r="E27" s="3"/>
      <c r="F27" s="3"/>
      <c r="G27" s="3"/>
      <c r="H27" s="3"/>
    </row>
    <row r="28" spans="1:13">
      <c r="A28" s="1"/>
      <c r="B28" s="3"/>
      <c r="C28" s="3"/>
      <c r="D28" s="3"/>
      <c r="E28" s="3"/>
      <c r="F28" s="3"/>
      <c r="G28" s="3"/>
      <c r="H28" s="3"/>
    </row>
    <row r="29" spans="1:13" hidden="1">
      <c r="A29" s="1"/>
      <c r="B29" s="93"/>
      <c r="C29" s="93"/>
      <c r="D29" s="93"/>
      <c r="E29" s="93"/>
      <c r="F29" s="93"/>
      <c r="G29" s="93"/>
      <c r="H29" s="93"/>
    </row>
    <row r="30" spans="1:13" hidden="1">
      <c r="A30" s="1"/>
      <c r="B30" s="89"/>
      <c r="C30" s="89"/>
      <c r="D30" s="89"/>
      <c r="E30" s="89"/>
      <c r="F30" s="89"/>
      <c r="G30" s="89"/>
      <c r="H30" s="89"/>
    </row>
    <row r="31" spans="1:13" hidden="1">
      <c r="A31" s="1"/>
      <c r="B31" s="90"/>
      <c r="C31" s="90"/>
      <c r="D31" s="90"/>
      <c r="E31" s="90"/>
      <c r="F31" s="90"/>
      <c r="G31" s="90"/>
      <c r="H31" s="90"/>
    </row>
    <row r="32" spans="1:13" hidden="1">
      <c r="A32" s="1"/>
      <c r="B32" s="90"/>
      <c r="C32" s="90"/>
      <c r="D32" s="90"/>
      <c r="E32" s="90"/>
      <c r="F32" s="90"/>
      <c r="G32" s="90"/>
      <c r="H32" s="90"/>
    </row>
    <row r="33" spans="1:13" hidden="1">
      <c r="A33" s="1"/>
      <c r="B33" s="90"/>
      <c r="C33" s="90"/>
      <c r="D33" s="90"/>
      <c r="E33" s="90"/>
      <c r="F33" s="90"/>
      <c r="G33" s="90"/>
      <c r="H33" s="90"/>
    </row>
    <row r="34" spans="1:13" hidden="1">
      <c r="A34" s="1"/>
      <c r="B34" s="90"/>
      <c r="C34" s="90"/>
      <c r="D34" s="90"/>
      <c r="E34" s="90"/>
      <c r="F34" s="90"/>
      <c r="G34" s="90"/>
      <c r="H34" s="90"/>
    </row>
    <row r="35" spans="1:13" hidden="1">
      <c r="A35" s="1"/>
      <c r="B35" s="90"/>
      <c r="C35" s="90"/>
      <c r="D35" s="90"/>
      <c r="E35" s="90"/>
      <c r="F35" s="90"/>
      <c r="G35" s="90"/>
      <c r="H35" s="90"/>
    </row>
    <row r="36" spans="1:13" hidden="1">
      <c r="A36" s="1"/>
      <c r="B36" s="78"/>
      <c r="C36" s="78"/>
      <c r="D36" s="78"/>
      <c r="E36" s="78"/>
      <c r="F36" s="78"/>
      <c r="G36" s="78"/>
      <c r="H36" s="78"/>
    </row>
    <row r="37" spans="1:13" hidden="1">
      <c r="A37" s="1"/>
      <c r="B37" s="79"/>
      <c r="C37" s="79"/>
      <c r="D37" s="79"/>
      <c r="E37" s="80"/>
      <c r="F37" s="80"/>
      <c r="G37" s="80"/>
      <c r="H37" s="80"/>
    </row>
    <row r="38" spans="1:13" ht="12.75" customHeight="1">
      <c r="A38" s="1"/>
      <c r="B38" s="81" t="s">
        <v>93</v>
      </c>
      <c r="C38" s="81" t="s">
        <v>0</v>
      </c>
      <c r="D38" s="82" t="s">
        <v>1</v>
      </c>
      <c r="E38" s="85" t="s">
        <v>107</v>
      </c>
      <c r="F38" s="86"/>
      <c r="G38" s="86"/>
      <c r="H38" s="86"/>
      <c r="I38" s="86"/>
      <c r="J38" s="86"/>
      <c r="K38" s="86"/>
      <c r="L38" s="86"/>
      <c r="M38" s="97"/>
    </row>
    <row r="39" spans="1:13" ht="3.75" customHeight="1">
      <c r="A39" s="1"/>
      <c r="B39" s="81"/>
      <c r="C39" s="81"/>
      <c r="D39" s="83"/>
      <c r="E39" s="87"/>
      <c r="F39" s="88"/>
      <c r="G39" s="88"/>
      <c r="H39" s="88"/>
      <c r="I39" s="88"/>
      <c r="J39" s="88"/>
      <c r="K39" s="88"/>
      <c r="L39" s="88"/>
      <c r="M39" s="98"/>
    </row>
    <row r="40" spans="1:13" ht="16.5" customHeight="1">
      <c r="A40" s="1"/>
      <c r="B40" s="81"/>
      <c r="C40" s="81"/>
      <c r="D40" s="83"/>
      <c r="E40" s="84" t="s">
        <v>87</v>
      </c>
      <c r="F40" s="84"/>
      <c r="G40" s="84"/>
      <c r="H40" s="84" t="s">
        <v>89</v>
      </c>
      <c r="I40" s="84"/>
      <c r="J40" s="84"/>
      <c r="K40" s="99" t="s">
        <v>106</v>
      </c>
      <c r="L40" s="100"/>
      <c r="M40" s="101"/>
    </row>
    <row r="41" spans="1:13" ht="41.25" customHeight="1">
      <c r="A41" s="1"/>
      <c r="B41" s="81"/>
      <c r="C41" s="81"/>
      <c r="D41" s="84"/>
      <c r="E41" s="9" t="s">
        <v>115</v>
      </c>
      <c r="F41" s="9" t="s">
        <v>90</v>
      </c>
      <c r="G41" s="9" t="s">
        <v>91</v>
      </c>
      <c r="H41" s="9" t="s">
        <v>115</v>
      </c>
      <c r="I41" s="9" t="s">
        <v>90</v>
      </c>
      <c r="J41" s="9" t="s">
        <v>91</v>
      </c>
      <c r="K41" s="9" t="s">
        <v>115</v>
      </c>
      <c r="L41" s="9" t="s">
        <v>90</v>
      </c>
      <c r="M41" s="9" t="s">
        <v>91</v>
      </c>
    </row>
    <row r="42" spans="1:13" ht="14.25" customHeight="1">
      <c r="A42" s="1"/>
      <c r="B42" s="12" t="s">
        <v>51</v>
      </c>
      <c r="C42" s="41"/>
      <c r="D42" s="41"/>
      <c r="E42" s="13">
        <f>E43+E52+E54+E56+E62+E67+E69+E75+E78+E83+E86+E92</f>
        <v>249299.38799999998</v>
      </c>
      <c r="F42" s="13">
        <f>F43+F52+F54+F56+F62+F67+F69+F75+F78+F83+F86+F92</f>
        <v>6993.6</v>
      </c>
      <c r="G42" s="13">
        <f>G43+G52+G54+G56+G62+G67+G69+G75+G78+G83+G86+G92</f>
        <v>256292.98799999998</v>
      </c>
      <c r="H42" s="13">
        <f>H43+H52+H54+H56+H62+H67+H69+H75+H78+H83+H86+H92</f>
        <v>221266.19999999998</v>
      </c>
      <c r="I42" s="13">
        <f>I43+I52+I56+I62+I69+I75+I78+I83+I86</f>
        <v>0</v>
      </c>
      <c r="J42" s="13">
        <f>J43+J52+J54+J56+J62+J67+J69+J75+J78+J83+J86+J92</f>
        <v>221266.19999999998</v>
      </c>
      <c r="K42" s="13">
        <f>K43+K52+K54+K56+K62+K67+K69+K75+K78+K83+K86+K92</f>
        <v>220521.8</v>
      </c>
      <c r="L42" s="13">
        <f>L43+L52+L54+L56+L62+L67+L69+L75+L78+L83+L86+L92</f>
        <v>-1520</v>
      </c>
      <c r="M42" s="6">
        <f>K42+L42</f>
        <v>219001.8</v>
      </c>
    </row>
    <row r="43" spans="1:13" ht="26.25" customHeight="1">
      <c r="A43" s="2"/>
      <c r="B43" s="14" t="s">
        <v>70</v>
      </c>
      <c r="C43" s="26" t="s">
        <v>25</v>
      </c>
      <c r="D43" s="42" t="s">
        <v>25</v>
      </c>
      <c r="E43" s="13">
        <f>E44+E45+E46+E47+E48+E51+E50+E49</f>
        <v>26371.9</v>
      </c>
      <c r="F43" s="13">
        <f t="shared" ref="F43:L43" si="0">F44+F45+F46+F47+F48+F51+F50+F49</f>
        <v>1317.6000000000001</v>
      </c>
      <c r="G43" s="13">
        <f t="shared" si="0"/>
        <v>27689.5</v>
      </c>
      <c r="H43" s="13">
        <f t="shared" si="0"/>
        <v>20524.300000000003</v>
      </c>
      <c r="I43" s="13">
        <f t="shared" si="0"/>
        <v>-84</v>
      </c>
      <c r="J43" s="13">
        <f t="shared" si="0"/>
        <v>20440.300000000003</v>
      </c>
      <c r="K43" s="13">
        <f t="shared" si="0"/>
        <v>18204.900000000001</v>
      </c>
      <c r="L43" s="13">
        <f t="shared" si="0"/>
        <v>-90</v>
      </c>
      <c r="M43" s="6">
        <f t="shared" ref="M43:M93" si="1">K43+L43</f>
        <v>18114.900000000001</v>
      </c>
    </row>
    <row r="44" spans="1:13" ht="60">
      <c r="A44" s="2"/>
      <c r="B44" s="16" t="s">
        <v>15</v>
      </c>
      <c r="C44" s="43" t="s">
        <v>25</v>
      </c>
      <c r="D44" s="44" t="s">
        <v>26</v>
      </c>
      <c r="E44" s="17">
        <v>1510.4</v>
      </c>
      <c r="F44" s="18"/>
      <c r="G44" s="13">
        <f t="shared" ref="G44:G93" si="2">E44+F44</f>
        <v>1510.4</v>
      </c>
      <c r="H44" s="17">
        <v>1140</v>
      </c>
      <c r="I44" s="19"/>
      <c r="J44" s="15">
        <f t="shared" ref="J44:J91" si="3">H44+I44</f>
        <v>1140</v>
      </c>
      <c r="K44" s="22">
        <v>1140</v>
      </c>
      <c r="L44" s="7"/>
      <c r="M44" s="6">
        <f t="shared" si="1"/>
        <v>1140</v>
      </c>
    </row>
    <row r="45" spans="1:13" ht="96">
      <c r="A45" s="2"/>
      <c r="B45" s="16" t="s">
        <v>16</v>
      </c>
      <c r="C45" s="43" t="s">
        <v>25</v>
      </c>
      <c r="D45" s="44" t="s">
        <v>27</v>
      </c>
      <c r="E45" s="17">
        <v>250</v>
      </c>
      <c r="F45" s="18"/>
      <c r="G45" s="13">
        <f t="shared" si="2"/>
        <v>250</v>
      </c>
      <c r="H45" s="17">
        <v>200</v>
      </c>
      <c r="I45" s="19"/>
      <c r="J45" s="15">
        <f t="shared" si="3"/>
        <v>200</v>
      </c>
      <c r="K45" s="6">
        <v>250</v>
      </c>
      <c r="L45" s="7"/>
      <c r="M45" s="6">
        <f t="shared" si="1"/>
        <v>250</v>
      </c>
    </row>
    <row r="46" spans="1:13" ht="95.25" customHeight="1">
      <c r="A46" s="1"/>
      <c r="B46" s="16" t="s">
        <v>17</v>
      </c>
      <c r="C46" s="43" t="s">
        <v>25</v>
      </c>
      <c r="D46" s="43" t="s">
        <v>29</v>
      </c>
      <c r="E46" s="17">
        <v>10486.7</v>
      </c>
      <c r="F46" s="18">
        <v>0.2</v>
      </c>
      <c r="G46" s="13">
        <f t="shared" si="2"/>
        <v>10486.900000000001</v>
      </c>
      <c r="H46" s="17">
        <v>8632</v>
      </c>
      <c r="I46" s="19"/>
      <c r="J46" s="15">
        <f t="shared" si="3"/>
        <v>8632</v>
      </c>
      <c r="K46" s="6">
        <v>8700</v>
      </c>
      <c r="L46" s="7"/>
      <c r="M46" s="6">
        <f t="shared" si="1"/>
        <v>8700</v>
      </c>
    </row>
    <row r="47" spans="1:13">
      <c r="A47" s="1"/>
      <c r="B47" s="45" t="s">
        <v>80</v>
      </c>
      <c r="C47" s="20" t="s">
        <v>25</v>
      </c>
      <c r="D47" s="20" t="s">
        <v>81</v>
      </c>
      <c r="E47" s="17">
        <v>39.1</v>
      </c>
      <c r="F47" s="18"/>
      <c r="G47" s="13">
        <f t="shared" si="2"/>
        <v>39.1</v>
      </c>
      <c r="H47" s="17">
        <v>0.7</v>
      </c>
      <c r="I47" s="19"/>
      <c r="J47" s="15">
        <f t="shared" si="3"/>
        <v>0.7</v>
      </c>
      <c r="K47" s="6">
        <v>0.6</v>
      </c>
      <c r="L47" s="7"/>
      <c r="M47" s="6">
        <f t="shared" si="1"/>
        <v>0.6</v>
      </c>
    </row>
    <row r="48" spans="1:13" ht="84">
      <c r="A48" s="1"/>
      <c r="B48" s="16" t="s">
        <v>18</v>
      </c>
      <c r="C48" s="43" t="s">
        <v>25</v>
      </c>
      <c r="D48" s="43" t="s">
        <v>28</v>
      </c>
      <c r="E48" s="17">
        <v>4082</v>
      </c>
      <c r="F48" s="18"/>
      <c r="G48" s="13">
        <f t="shared" si="2"/>
        <v>4082</v>
      </c>
      <c r="H48" s="17">
        <v>3557</v>
      </c>
      <c r="I48" s="19"/>
      <c r="J48" s="15">
        <f t="shared" si="3"/>
        <v>3557</v>
      </c>
      <c r="K48" s="6">
        <v>2600</v>
      </c>
      <c r="L48" s="7"/>
      <c r="M48" s="6">
        <f t="shared" si="1"/>
        <v>2600</v>
      </c>
    </row>
    <row r="49" spans="1:13" ht="16.5" hidden="1" customHeight="1">
      <c r="A49" s="1"/>
      <c r="B49" s="16" t="s">
        <v>92</v>
      </c>
      <c r="C49" s="43" t="s">
        <v>25</v>
      </c>
      <c r="D49" s="43" t="s">
        <v>60</v>
      </c>
      <c r="E49" s="21"/>
      <c r="F49" s="21"/>
      <c r="G49" s="13">
        <f t="shared" si="2"/>
        <v>0</v>
      </c>
      <c r="H49" s="17"/>
      <c r="I49" s="19"/>
      <c r="J49" s="15">
        <f t="shared" si="3"/>
        <v>0</v>
      </c>
      <c r="K49" s="6"/>
      <c r="L49" s="7"/>
      <c r="M49" s="6">
        <f t="shared" si="1"/>
        <v>0</v>
      </c>
    </row>
    <row r="50" spans="1:13" s="39" customFormat="1">
      <c r="A50" s="1"/>
      <c r="B50" s="16" t="s">
        <v>2</v>
      </c>
      <c r="C50" s="43" t="s">
        <v>25</v>
      </c>
      <c r="D50" s="43" t="s">
        <v>30</v>
      </c>
      <c r="E50" s="18">
        <v>100</v>
      </c>
      <c r="F50" s="18"/>
      <c r="G50" s="17">
        <f t="shared" si="2"/>
        <v>100</v>
      </c>
      <c r="H50" s="17">
        <v>100</v>
      </c>
      <c r="I50" s="19"/>
      <c r="J50" s="38">
        <f t="shared" si="3"/>
        <v>100</v>
      </c>
      <c r="K50" s="6">
        <v>100</v>
      </c>
      <c r="L50" s="7"/>
      <c r="M50" s="6">
        <f t="shared" si="1"/>
        <v>100</v>
      </c>
    </row>
    <row r="51" spans="1:13" ht="36">
      <c r="A51" s="1"/>
      <c r="B51" s="16" t="s">
        <v>64</v>
      </c>
      <c r="C51" s="43" t="s">
        <v>25</v>
      </c>
      <c r="D51" s="43" t="s">
        <v>31</v>
      </c>
      <c r="E51" s="22">
        <v>9903.7000000000007</v>
      </c>
      <c r="F51" s="22">
        <v>1317.4</v>
      </c>
      <c r="G51" s="13">
        <f t="shared" si="2"/>
        <v>11221.1</v>
      </c>
      <c r="H51" s="17">
        <v>6894.6</v>
      </c>
      <c r="I51" s="19">
        <v>-84</v>
      </c>
      <c r="J51" s="15">
        <f t="shared" si="3"/>
        <v>6810.6</v>
      </c>
      <c r="K51" s="6">
        <v>5414.3</v>
      </c>
      <c r="L51" s="6">
        <v>-90</v>
      </c>
      <c r="M51" s="6">
        <f t="shared" si="1"/>
        <v>5324.3</v>
      </c>
    </row>
    <row r="52" spans="1:13" s="11" customFormat="1" ht="22.5" customHeight="1">
      <c r="A52" s="10"/>
      <c r="B52" s="14" t="s">
        <v>71</v>
      </c>
      <c r="C52" s="26" t="s">
        <v>58</v>
      </c>
      <c r="D52" s="26" t="s">
        <v>58</v>
      </c>
      <c r="E52" s="13">
        <f t="shared" ref="E52:L52" si="4">E53</f>
        <v>875.6</v>
      </c>
      <c r="F52" s="23">
        <f t="shared" si="4"/>
        <v>0</v>
      </c>
      <c r="G52" s="23">
        <f t="shared" si="4"/>
        <v>875.6</v>
      </c>
      <c r="H52" s="23">
        <f t="shared" si="4"/>
        <v>904.7</v>
      </c>
      <c r="I52" s="23">
        <f t="shared" si="4"/>
        <v>0</v>
      </c>
      <c r="J52" s="23">
        <f t="shared" si="4"/>
        <v>904.7</v>
      </c>
      <c r="K52" s="13">
        <f t="shared" si="4"/>
        <v>936.1</v>
      </c>
      <c r="L52" s="13">
        <f t="shared" si="4"/>
        <v>0</v>
      </c>
      <c r="M52" s="6">
        <f t="shared" si="1"/>
        <v>936.1</v>
      </c>
    </row>
    <row r="53" spans="1:13" ht="24.75" customHeight="1">
      <c r="A53" s="1"/>
      <c r="B53" s="24" t="s">
        <v>24</v>
      </c>
      <c r="C53" s="43" t="s">
        <v>58</v>
      </c>
      <c r="D53" s="43" t="s">
        <v>59</v>
      </c>
      <c r="E53" s="22">
        <v>875.6</v>
      </c>
      <c r="F53" s="25"/>
      <c r="G53" s="13">
        <f t="shared" si="2"/>
        <v>875.6</v>
      </c>
      <c r="H53" s="17">
        <v>904.7</v>
      </c>
      <c r="I53" s="19"/>
      <c r="J53" s="15">
        <f t="shared" si="3"/>
        <v>904.7</v>
      </c>
      <c r="K53" s="6">
        <v>936.1</v>
      </c>
      <c r="L53" s="7"/>
      <c r="M53" s="6">
        <f t="shared" si="1"/>
        <v>936.1</v>
      </c>
    </row>
    <row r="54" spans="1:13" ht="48.75" customHeight="1">
      <c r="A54" s="1"/>
      <c r="B54" s="46" t="s">
        <v>66</v>
      </c>
      <c r="C54" s="26" t="s">
        <v>68</v>
      </c>
      <c r="D54" s="26" t="s">
        <v>68</v>
      </c>
      <c r="E54" s="13">
        <f t="shared" ref="E54:L54" si="5">E55</f>
        <v>2347</v>
      </c>
      <c r="F54" s="13">
        <f t="shared" si="5"/>
        <v>0.9</v>
      </c>
      <c r="G54" s="13">
        <f t="shared" si="5"/>
        <v>2347.9</v>
      </c>
      <c r="H54" s="13">
        <f t="shared" si="5"/>
        <v>2343</v>
      </c>
      <c r="I54" s="13" t="str">
        <f t="shared" si="5"/>
        <v xml:space="preserve"> </v>
      </c>
      <c r="J54" s="13">
        <f t="shared" si="5"/>
        <v>2343</v>
      </c>
      <c r="K54" s="13">
        <f t="shared" si="5"/>
        <v>1778</v>
      </c>
      <c r="L54" s="13">
        <f t="shared" si="5"/>
        <v>0</v>
      </c>
      <c r="M54" s="6">
        <f t="shared" si="1"/>
        <v>1778</v>
      </c>
    </row>
    <row r="55" spans="1:13" ht="37.5" customHeight="1">
      <c r="A55" s="1"/>
      <c r="B55" s="47" t="s">
        <v>67</v>
      </c>
      <c r="C55" s="43" t="s">
        <v>68</v>
      </c>
      <c r="D55" s="43" t="s">
        <v>69</v>
      </c>
      <c r="E55" s="22">
        <v>2347</v>
      </c>
      <c r="F55" s="22">
        <v>0.9</v>
      </c>
      <c r="G55" s="13">
        <f t="shared" si="2"/>
        <v>2347.9</v>
      </c>
      <c r="H55" s="17">
        <v>2343</v>
      </c>
      <c r="I55" s="19" t="s">
        <v>86</v>
      </c>
      <c r="J55" s="27">
        <v>2343</v>
      </c>
      <c r="K55" s="6">
        <v>1778</v>
      </c>
      <c r="L55" s="7"/>
      <c r="M55" s="6">
        <f t="shared" si="1"/>
        <v>1778</v>
      </c>
    </row>
    <row r="56" spans="1:13" ht="25.5" customHeight="1">
      <c r="A56" s="1"/>
      <c r="B56" s="14" t="s">
        <v>72</v>
      </c>
      <c r="C56" s="26" t="s">
        <v>32</v>
      </c>
      <c r="D56" s="42" t="s">
        <v>32</v>
      </c>
      <c r="E56" s="13">
        <f>E59+E60+E61+E57+E58</f>
        <v>24242.14</v>
      </c>
      <c r="F56" s="13">
        <f t="shared" ref="F56:G56" si="6">F59+F60+F61+F57+F58</f>
        <v>50</v>
      </c>
      <c r="G56" s="13">
        <f t="shared" si="6"/>
        <v>24292.14</v>
      </c>
      <c r="H56" s="13">
        <f t="shared" ref="H56:L56" si="7">H59+H60+H61+H57</f>
        <v>20396.7</v>
      </c>
      <c r="I56" s="13">
        <f t="shared" si="7"/>
        <v>0</v>
      </c>
      <c r="J56" s="13">
        <f t="shared" si="7"/>
        <v>20396.7</v>
      </c>
      <c r="K56" s="13">
        <f t="shared" si="7"/>
        <v>19999.599999999999</v>
      </c>
      <c r="L56" s="13">
        <f t="shared" si="7"/>
        <v>0</v>
      </c>
      <c r="M56" s="6">
        <f t="shared" si="1"/>
        <v>19999.599999999999</v>
      </c>
    </row>
    <row r="57" spans="1:13" ht="24">
      <c r="A57" s="1"/>
      <c r="B57" s="24" t="s">
        <v>110</v>
      </c>
      <c r="C57" s="43" t="s">
        <v>32</v>
      </c>
      <c r="D57" s="44" t="s">
        <v>111</v>
      </c>
      <c r="E57" s="17">
        <v>77.8</v>
      </c>
      <c r="F57" s="17"/>
      <c r="G57" s="17">
        <f>E57+F57</f>
        <v>77.8</v>
      </c>
      <c r="H57" s="17"/>
      <c r="I57" s="17"/>
      <c r="J57" s="17">
        <f>H57+I57</f>
        <v>0</v>
      </c>
      <c r="K57" s="17"/>
      <c r="L57" s="7"/>
      <c r="M57" s="6">
        <f t="shared" si="1"/>
        <v>0</v>
      </c>
    </row>
    <row r="58" spans="1:13" ht="17.25" customHeight="1">
      <c r="A58" s="1"/>
      <c r="B58" s="48" t="s">
        <v>116</v>
      </c>
      <c r="C58" s="43" t="s">
        <v>32</v>
      </c>
      <c r="D58" s="44" t="s">
        <v>117</v>
      </c>
      <c r="E58" s="17">
        <v>430.74</v>
      </c>
      <c r="F58" s="17">
        <v>50</v>
      </c>
      <c r="G58" s="17">
        <f>E58+F58</f>
        <v>480.74</v>
      </c>
      <c r="H58" s="17"/>
      <c r="I58" s="17"/>
      <c r="J58" s="17">
        <f>H58+I58</f>
        <v>0</v>
      </c>
      <c r="K58" s="17"/>
      <c r="L58" s="7"/>
      <c r="M58" s="6">
        <f t="shared" si="1"/>
        <v>0</v>
      </c>
    </row>
    <row r="59" spans="1:13">
      <c r="A59" s="1"/>
      <c r="B59" s="24" t="s">
        <v>12</v>
      </c>
      <c r="C59" s="43" t="s">
        <v>32</v>
      </c>
      <c r="D59" s="43" t="s">
        <v>33</v>
      </c>
      <c r="E59" s="22">
        <v>2728.3</v>
      </c>
      <c r="F59" s="22"/>
      <c r="G59" s="13">
        <f t="shared" si="2"/>
        <v>2728.3</v>
      </c>
      <c r="H59" s="17">
        <v>2000</v>
      </c>
      <c r="I59" s="19"/>
      <c r="J59" s="15">
        <f t="shared" si="3"/>
        <v>2000</v>
      </c>
      <c r="K59" s="6">
        <v>1314.5</v>
      </c>
      <c r="L59" s="7"/>
      <c r="M59" s="6">
        <f t="shared" si="1"/>
        <v>1314.5</v>
      </c>
    </row>
    <row r="60" spans="1:13" ht="24">
      <c r="A60" s="1"/>
      <c r="B60" s="24" t="s">
        <v>21</v>
      </c>
      <c r="C60" s="43" t="s">
        <v>32</v>
      </c>
      <c r="D60" s="43" t="s">
        <v>34</v>
      </c>
      <c r="E60" s="18">
        <v>20905.3</v>
      </c>
      <c r="F60" s="18"/>
      <c r="G60" s="13">
        <f t="shared" si="2"/>
        <v>20905.3</v>
      </c>
      <c r="H60" s="17">
        <v>18296.7</v>
      </c>
      <c r="I60" s="28"/>
      <c r="J60" s="15">
        <f t="shared" si="3"/>
        <v>18296.7</v>
      </c>
      <c r="K60" s="6">
        <v>18585.099999999999</v>
      </c>
      <c r="L60" s="7"/>
      <c r="M60" s="6">
        <f t="shared" si="1"/>
        <v>18585.099999999999</v>
      </c>
    </row>
    <row r="61" spans="1:13" ht="36">
      <c r="A61" s="1"/>
      <c r="B61" s="24" t="s">
        <v>3</v>
      </c>
      <c r="C61" s="43" t="s">
        <v>32</v>
      </c>
      <c r="D61" s="43" t="s">
        <v>35</v>
      </c>
      <c r="E61" s="22">
        <v>100</v>
      </c>
      <c r="F61" s="22"/>
      <c r="G61" s="13">
        <f t="shared" si="2"/>
        <v>100</v>
      </c>
      <c r="H61" s="17">
        <v>100</v>
      </c>
      <c r="I61" s="19"/>
      <c r="J61" s="15">
        <f t="shared" si="3"/>
        <v>100</v>
      </c>
      <c r="K61" s="6">
        <v>100</v>
      </c>
      <c r="L61" s="7"/>
      <c r="M61" s="6">
        <f t="shared" si="1"/>
        <v>100</v>
      </c>
    </row>
    <row r="62" spans="1:13" ht="36">
      <c r="A62" s="1"/>
      <c r="B62" s="14" t="s">
        <v>82</v>
      </c>
      <c r="C62" s="26" t="s">
        <v>57</v>
      </c>
      <c r="D62" s="26" t="s">
        <v>57</v>
      </c>
      <c r="E62" s="29">
        <f>E64+E65+E66</f>
        <v>2750</v>
      </c>
      <c r="F62" s="29">
        <f t="shared" ref="F62:L62" si="8">F64+F65+F66</f>
        <v>554.29999999999995</v>
      </c>
      <c r="G62" s="29">
        <f t="shared" si="8"/>
        <v>3304.3</v>
      </c>
      <c r="H62" s="29">
        <f t="shared" si="8"/>
        <v>600</v>
      </c>
      <c r="I62" s="29">
        <f t="shared" si="8"/>
        <v>0</v>
      </c>
      <c r="J62" s="29">
        <f t="shared" si="8"/>
        <v>600</v>
      </c>
      <c r="K62" s="29">
        <f t="shared" si="8"/>
        <v>655</v>
      </c>
      <c r="L62" s="29">
        <f t="shared" si="8"/>
        <v>0</v>
      </c>
      <c r="M62" s="6">
        <f t="shared" si="1"/>
        <v>655</v>
      </c>
    </row>
    <row r="63" spans="1:13" hidden="1">
      <c r="A63" s="1"/>
      <c r="B63" s="24" t="s">
        <v>8</v>
      </c>
      <c r="C63" s="43" t="s">
        <v>57</v>
      </c>
      <c r="D63" s="43" t="s">
        <v>52</v>
      </c>
      <c r="E63" s="22"/>
      <c r="F63" s="22"/>
      <c r="G63" s="13">
        <f t="shared" si="2"/>
        <v>0</v>
      </c>
      <c r="H63" s="13" t="e">
        <f>E63/#REF!*100</f>
        <v>#REF!</v>
      </c>
      <c r="I63" s="19"/>
      <c r="J63" s="15" t="e">
        <f t="shared" si="3"/>
        <v>#REF!</v>
      </c>
      <c r="K63" s="6"/>
      <c r="L63" s="7"/>
      <c r="M63" s="6">
        <f t="shared" si="1"/>
        <v>0</v>
      </c>
    </row>
    <row r="64" spans="1:13">
      <c r="A64" s="1"/>
      <c r="B64" s="24" t="s">
        <v>63</v>
      </c>
      <c r="C64" s="43" t="s">
        <v>57</v>
      </c>
      <c r="D64" s="43" t="s">
        <v>52</v>
      </c>
      <c r="E64" s="22">
        <v>200</v>
      </c>
      <c r="F64" s="22"/>
      <c r="G64" s="13">
        <f t="shared" si="2"/>
        <v>200</v>
      </c>
      <c r="H64" s="17">
        <v>200</v>
      </c>
      <c r="I64" s="19"/>
      <c r="J64" s="15">
        <f t="shared" si="3"/>
        <v>200</v>
      </c>
      <c r="K64" s="6">
        <v>200</v>
      </c>
      <c r="L64" s="7"/>
      <c r="M64" s="6">
        <f t="shared" si="1"/>
        <v>200</v>
      </c>
    </row>
    <row r="65" spans="1:14" ht="15" customHeight="1">
      <c r="A65" s="1"/>
      <c r="B65" s="24" t="s">
        <v>9</v>
      </c>
      <c r="C65" s="43" t="s">
        <v>57</v>
      </c>
      <c r="D65" s="43" t="s">
        <v>53</v>
      </c>
      <c r="E65" s="22">
        <v>2100</v>
      </c>
      <c r="F65" s="22"/>
      <c r="G65" s="13">
        <f t="shared" si="2"/>
        <v>2100</v>
      </c>
      <c r="H65" s="17">
        <v>50</v>
      </c>
      <c r="I65" s="19"/>
      <c r="J65" s="15">
        <f t="shared" si="3"/>
        <v>50</v>
      </c>
      <c r="K65" s="6">
        <v>55</v>
      </c>
      <c r="L65" s="7"/>
      <c r="M65" s="6">
        <f t="shared" si="1"/>
        <v>55</v>
      </c>
    </row>
    <row r="66" spans="1:14">
      <c r="A66" s="1"/>
      <c r="B66" s="24" t="s">
        <v>61</v>
      </c>
      <c r="C66" s="43" t="s">
        <v>57</v>
      </c>
      <c r="D66" s="43" t="s">
        <v>62</v>
      </c>
      <c r="E66" s="22">
        <v>450</v>
      </c>
      <c r="F66" s="22">
        <v>554.29999999999995</v>
      </c>
      <c r="G66" s="13">
        <f t="shared" si="2"/>
        <v>1004.3</v>
      </c>
      <c r="H66" s="17">
        <v>350</v>
      </c>
      <c r="I66" s="19"/>
      <c r="J66" s="15">
        <f t="shared" si="3"/>
        <v>350</v>
      </c>
      <c r="K66" s="6">
        <v>400</v>
      </c>
      <c r="L66" s="7"/>
      <c r="M66" s="6">
        <f t="shared" si="1"/>
        <v>400</v>
      </c>
    </row>
    <row r="67" spans="1:14" s="8" customFormat="1" ht="13.5" hidden="1" customHeight="1">
      <c r="A67" s="2"/>
      <c r="B67" s="14" t="s">
        <v>97</v>
      </c>
      <c r="C67" s="26" t="s">
        <v>94</v>
      </c>
      <c r="D67" s="26" t="s">
        <v>94</v>
      </c>
      <c r="E67" s="29">
        <f t="shared" ref="E67:K67" si="9">E68</f>
        <v>0</v>
      </c>
      <c r="F67" s="29">
        <f t="shared" si="9"/>
        <v>0</v>
      </c>
      <c r="G67" s="29">
        <f t="shared" si="9"/>
        <v>0</v>
      </c>
      <c r="H67" s="29">
        <f t="shared" si="9"/>
        <v>0</v>
      </c>
      <c r="I67" s="29">
        <f t="shared" si="9"/>
        <v>0</v>
      </c>
      <c r="J67" s="29">
        <f t="shared" si="9"/>
        <v>0</v>
      </c>
      <c r="K67" s="29">
        <f t="shared" si="9"/>
        <v>0</v>
      </c>
      <c r="L67" s="58"/>
      <c r="M67" s="6">
        <f t="shared" si="1"/>
        <v>0</v>
      </c>
    </row>
    <row r="68" spans="1:14" ht="24.75" hidden="1" customHeight="1">
      <c r="A68" s="1"/>
      <c r="B68" s="24" t="s">
        <v>96</v>
      </c>
      <c r="C68" s="43" t="s">
        <v>94</v>
      </c>
      <c r="D68" s="43" t="s">
        <v>95</v>
      </c>
      <c r="E68" s="22"/>
      <c r="F68" s="22"/>
      <c r="G68" s="13"/>
      <c r="H68" s="17"/>
      <c r="I68" s="19"/>
      <c r="J68" s="15"/>
      <c r="K68" s="6"/>
      <c r="L68" s="7"/>
      <c r="M68" s="6">
        <f t="shared" si="1"/>
        <v>0</v>
      </c>
    </row>
    <row r="69" spans="1:14">
      <c r="A69" s="1"/>
      <c r="B69" s="14" t="s">
        <v>73</v>
      </c>
      <c r="C69" s="26" t="s">
        <v>49</v>
      </c>
      <c r="D69" s="26" t="s">
        <v>49</v>
      </c>
      <c r="E69" s="29">
        <f t="shared" ref="E69:L69" si="10">E70+E71+E73+E74+E72</f>
        <v>160685.948</v>
      </c>
      <c r="F69" s="29">
        <f t="shared" si="10"/>
        <v>4588.3</v>
      </c>
      <c r="G69" s="29">
        <f t="shared" si="10"/>
        <v>165274.24799999999</v>
      </c>
      <c r="H69" s="29">
        <f t="shared" si="10"/>
        <v>147778.79999999999</v>
      </c>
      <c r="I69" s="29">
        <f t="shared" si="10"/>
        <v>84</v>
      </c>
      <c r="J69" s="29">
        <f t="shared" si="10"/>
        <v>147862.79999999999</v>
      </c>
      <c r="K69" s="29">
        <f t="shared" si="10"/>
        <v>146129.5</v>
      </c>
      <c r="L69" s="29">
        <f t="shared" si="10"/>
        <v>90</v>
      </c>
      <c r="M69" s="6">
        <f t="shared" si="1"/>
        <v>146219.5</v>
      </c>
      <c r="N69">
        <v>146219.5</v>
      </c>
    </row>
    <row r="70" spans="1:14" ht="15.75" customHeight="1">
      <c r="A70" s="1"/>
      <c r="B70" s="24" t="s">
        <v>4</v>
      </c>
      <c r="C70" s="43" t="s">
        <v>49</v>
      </c>
      <c r="D70" s="43" t="s">
        <v>36</v>
      </c>
      <c r="E70" s="22">
        <v>12905.6</v>
      </c>
      <c r="F70" s="22">
        <v>320</v>
      </c>
      <c r="G70" s="13">
        <f t="shared" si="2"/>
        <v>13225.6</v>
      </c>
      <c r="H70" s="17">
        <v>11932.9</v>
      </c>
      <c r="I70" s="19"/>
      <c r="J70" s="15">
        <f t="shared" si="3"/>
        <v>11932.9</v>
      </c>
      <c r="K70" s="6">
        <v>11132.9</v>
      </c>
      <c r="L70" s="7"/>
      <c r="M70" s="6">
        <f t="shared" si="1"/>
        <v>11132.9</v>
      </c>
    </row>
    <row r="71" spans="1:14">
      <c r="A71" s="1"/>
      <c r="B71" s="24" t="s">
        <v>5</v>
      </c>
      <c r="C71" s="43" t="s">
        <v>49</v>
      </c>
      <c r="D71" s="43" t="s">
        <v>37</v>
      </c>
      <c r="E71" s="30">
        <v>134014.448</v>
      </c>
      <c r="F71" s="30">
        <v>3147.4</v>
      </c>
      <c r="G71" s="13">
        <f t="shared" si="2"/>
        <v>137161.848</v>
      </c>
      <c r="H71" s="17">
        <v>122968.9</v>
      </c>
      <c r="I71" s="22"/>
      <c r="J71" s="15">
        <f t="shared" si="3"/>
        <v>122968.9</v>
      </c>
      <c r="K71" s="6">
        <v>122505</v>
      </c>
      <c r="L71" s="7"/>
      <c r="M71" s="6">
        <f t="shared" si="1"/>
        <v>122505</v>
      </c>
    </row>
    <row r="72" spans="1:14" ht="24">
      <c r="A72" s="1"/>
      <c r="B72" s="24" t="s">
        <v>83</v>
      </c>
      <c r="C72" s="43" t="s">
        <v>49</v>
      </c>
      <c r="D72" s="43" t="s">
        <v>84</v>
      </c>
      <c r="E72" s="30">
        <v>8598.1</v>
      </c>
      <c r="F72" s="30">
        <v>720.3</v>
      </c>
      <c r="G72" s="13">
        <f t="shared" si="2"/>
        <v>9318.4</v>
      </c>
      <c r="H72" s="17">
        <v>8137.6</v>
      </c>
      <c r="I72" s="19"/>
      <c r="J72" s="15">
        <f t="shared" si="3"/>
        <v>8137.6</v>
      </c>
      <c r="K72" s="6">
        <v>7952.2</v>
      </c>
      <c r="L72" s="7"/>
      <c r="M72" s="6">
        <f t="shared" si="1"/>
        <v>7952.2</v>
      </c>
    </row>
    <row r="73" spans="1:14" ht="24">
      <c r="A73" s="1"/>
      <c r="B73" s="24" t="s">
        <v>6</v>
      </c>
      <c r="C73" s="43" t="s">
        <v>49</v>
      </c>
      <c r="D73" s="43" t="s">
        <v>38</v>
      </c>
      <c r="E73" s="18">
        <v>819.8</v>
      </c>
      <c r="F73" s="18">
        <v>145.6</v>
      </c>
      <c r="G73" s="13">
        <f t="shared" si="2"/>
        <v>965.4</v>
      </c>
      <c r="H73" s="17">
        <v>919.8</v>
      </c>
      <c r="I73" s="19">
        <v>84</v>
      </c>
      <c r="J73" s="15">
        <f t="shared" si="3"/>
        <v>1003.8</v>
      </c>
      <c r="K73" s="6">
        <v>819.8</v>
      </c>
      <c r="L73" s="7">
        <v>90</v>
      </c>
      <c r="M73" s="6">
        <f t="shared" si="1"/>
        <v>909.8</v>
      </c>
    </row>
    <row r="74" spans="1:14" ht="24">
      <c r="A74" s="1"/>
      <c r="B74" s="24" t="s">
        <v>10</v>
      </c>
      <c r="C74" s="43" t="s">
        <v>49</v>
      </c>
      <c r="D74" s="43" t="s">
        <v>39</v>
      </c>
      <c r="E74" s="18">
        <v>4348</v>
      </c>
      <c r="F74" s="18">
        <v>255</v>
      </c>
      <c r="G74" s="13">
        <f t="shared" si="2"/>
        <v>4603</v>
      </c>
      <c r="H74" s="17">
        <v>3819.6</v>
      </c>
      <c r="I74" s="19"/>
      <c r="J74" s="15">
        <f t="shared" si="3"/>
        <v>3819.6</v>
      </c>
      <c r="K74" s="6">
        <v>3719.6</v>
      </c>
      <c r="L74" s="7"/>
      <c r="M74" s="6">
        <f t="shared" si="1"/>
        <v>3719.6</v>
      </c>
    </row>
    <row r="75" spans="1:14" ht="22.5" customHeight="1">
      <c r="A75" s="1"/>
      <c r="B75" s="14" t="s">
        <v>74</v>
      </c>
      <c r="C75" s="26" t="s">
        <v>40</v>
      </c>
      <c r="D75" s="26" t="s">
        <v>40</v>
      </c>
      <c r="E75" s="13">
        <f t="shared" ref="E75:L75" si="11">E76+E77</f>
        <v>7513.4</v>
      </c>
      <c r="F75" s="13">
        <f t="shared" si="11"/>
        <v>112.5</v>
      </c>
      <c r="G75" s="13">
        <f t="shared" si="11"/>
        <v>7625.9</v>
      </c>
      <c r="H75" s="13">
        <f t="shared" si="11"/>
        <v>6684.8</v>
      </c>
      <c r="I75" s="13">
        <f t="shared" si="11"/>
        <v>0</v>
      </c>
      <c r="J75" s="13">
        <f t="shared" si="11"/>
        <v>6684.8</v>
      </c>
      <c r="K75" s="13">
        <f t="shared" si="11"/>
        <v>6992.3</v>
      </c>
      <c r="L75" s="13">
        <f t="shared" si="11"/>
        <v>0</v>
      </c>
      <c r="M75" s="6">
        <f t="shared" si="1"/>
        <v>6992.3</v>
      </c>
    </row>
    <row r="76" spans="1:14">
      <c r="A76" s="1"/>
      <c r="B76" s="24" t="s">
        <v>7</v>
      </c>
      <c r="C76" s="43" t="s">
        <v>40</v>
      </c>
      <c r="D76" s="43" t="s">
        <v>41</v>
      </c>
      <c r="E76" s="22">
        <v>6464.8</v>
      </c>
      <c r="F76" s="22">
        <v>112.5</v>
      </c>
      <c r="G76" s="13">
        <f t="shared" si="2"/>
        <v>6577.3</v>
      </c>
      <c r="H76" s="17">
        <v>5964.8</v>
      </c>
      <c r="I76" s="19"/>
      <c r="J76" s="15">
        <f t="shared" si="3"/>
        <v>5964.8</v>
      </c>
      <c r="K76" s="6">
        <v>6392.3</v>
      </c>
      <c r="L76" s="7"/>
      <c r="M76" s="6">
        <f t="shared" si="1"/>
        <v>6392.3</v>
      </c>
    </row>
    <row r="77" spans="1:14" ht="33.75" customHeight="1">
      <c r="A77" s="1"/>
      <c r="B77" s="24" t="s">
        <v>23</v>
      </c>
      <c r="C77" s="43" t="s">
        <v>40</v>
      </c>
      <c r="D77" s="43" t="s">
        <v>42</v>
      </c>
      <c r="E77" s="22">
        <v>1048.5999999999999</v>
      </c>
      <c r="F77" s="22"/>
      <c r="G77" s="13">
        <f t="shared" si="2"/>
        <v>1048.5999999999999</v>
      </c>
      <c r="H77" s="17">
        <v>720</v>
      </c>
      <c r="I77" s="19"/>
      <c r="J77" s="15">
        <f t="shared" si="3"/>
        <v>720</v>
      </c>
      <c r="K77" s="6">
        <v>600</v>
      </c>
      <c r="L77" s="7"/>
      <c r="M77" s="6">
        <f t="shared" si="1"/>
        <v>600</v>
      </c>
    </row>
    <row r="78" spans="1:14" ht="23.25" customHeight="1">
      <c r="A78" s="1"/>
      <c r="B78" s="14" t="s">
        <v>75</v>
      </c>
      <c r="C78" s="26" t="s">
        <v>43</v>
      </c>
      <c r="D78" s="26" t="s">
        <v>43</v>
      </c>
      <c r="E78" s="29">
        <f>E79+E80+E81+E82</f>
        <v>19650.3</v>
      </c>
      <c r="F78" s="29">
        <f t="shared" ref="F78:L78" si="12">F79+F80+F81+F82</f>
        <v>370</v>
      </c>
      <c r="G78" s="29">
        <f t="shared" si="12"/>
        <v>20020.3</v>
      </c>
      <c r="H78" s="29">
        <f t="shared" si="12"/>
        <v>16979.8</v>
      </c>
      <c r="I78" s="29">
        <f t="shared" si="12"/>
        <v>0</v>
      </c>
      <c r="J78" s="29">
        <f t="shared" si="12"/>
        <v>16979.8</v>
      </c>
      <c r="K78" s="29">
        <f t="shared" si="12"/>
        <v>18951.3</v>
      </c>
      <c r="L78" s="29">
        <f t="shared" si="12"/>
        <v>-1520</v>
      </c>
      <c r="M78" s="6">
        <f t="shared" si="1"/>
        <v>17431.3</v>
      </c>
    </row>
    <row r="79" spans="1:14">
      <c r="A79" s="1"/>
      <c r="B79" s="24" t="s">
        <v>11</v>
      </c>
      <c r="C79" s="43" t="s">
        <v>43</v>
      </c>
      <c r="D79" s="43" t="s">
        <v>44</v>
      </c>
      <c r="E79" s="22">
        <v>1094.5</v>
      </c>
      <c r="F79" s="22"/>
      <c r="G79" s="13">
        <f t="shared" si="2"/>
        <v>1094.5</v>
      </c>
      <c r="H79" s="17">
        <v>794.5</v>
      </c>
      <c r="I79" s="40"/>
      <c r="J79" s="15">
        <f t="shared" si="3"/>
        <v>794.5</v>
      </c>
      <c r="K79" s="6">
        <v>574.5</v>
      </c>
      <c r="L79" s="7"/>
      <c r="M79" s="6">
        <f t="shared" si="1"/>
        <v>574.5</v>
      </c>
    </row>
    <row r="80" spans="1:14" ht="12" customHeight="1">
      <c r="A80" s="1"/>
      <c r="B80" s="24" t="s">
        <v>13</v>
      </c>
      <c r="C80" s="43" t="s">
        <v>43</v>
      </c>
      <c r="D80" s="43" t="s">
        <v>54</v>
      </c>
      <c r="E80" s="22">
        <v>700</v>
      </c>
      <c r="F80" s="22">
        <v>370</v>
      </c>
      <c r="G80" s="13">
        <f t="shared" si="2"/>
        <v>1070</v>
      </c>
      <c r="H80" s="17"/>
      <c r="I80" s="40"/>
      <c r="J80" s="15">
        <f t="shared" si="3"/>
        <v>0</v>
      </c>
      <c r="K80" s="6">
        <v>2230</v>
      </c>
      <c r="L80" s="6">
        <v>-1520</v>
      </c>
      <c r="M80" s="6">
        <f t="shared" si="1"/>
        <v>710</v>
      </c>
    </row>
    <row r="81" spans="1:13">
      <c r="A81" s="1"/>
      <c r="B81" s="24" t="s">
        <v>19</v>
      </c>
      <c r="C81" s="43" t="s">
        <v>43</v>
      </c>
      <c r="D81" s="43" t="s">
        <v>45</v>
      </c>
      <c r="E81" s="22">
        <v>17045.099999999999</v>
      </c>
      <c r="F81" s="22"/>
      <c r="G81" s="13">
        <f t="shared" si="2"/>
        <v>17045.099999999999</v>
      </c>
      <c r="H81" s="17">
        <v>15374.6</v>
      </c>
      <c r="I81" s="19"/>
      <c r="J81" s="15">
        <f t="shared" si="3"/>
        <v>15374.6</v>
      </c>
      <c r="K81" s="6">
        <v>15336.1</v>
      </c>
      <c r="L81" s="7"/>
      <c r="M81" s="6">
        <f t="shared" si="1"/>
        <v>15336.1</v>
      </c>
    </row>
    <row r="82" spans="1:13" ht="36">
      <c r="A82" s="1"/>
      <c r="B82" s="24" t="s">
        <v>14</v>
      </c>
      <c r="C82" s="43" t="s">
        <v>43</v>
      </c>
      <c r="D82" s="43" t="s">
        <v>46</v>
      </c>
      <c r="E82" s="25">
        <v>810.7</v>
      </c>
      <c r="F82" s="25"/>
      <c r="G82" s="13">
        <f t="shared" si="2"/>
        <v>810.7</v>
      </c>
      <c r="H82" s="17">
        <v>810.7</v>
      </c>
      <c r="I82" s="19"/>
      <c r="J82" s="15">
        <f t="shared" si="3"/>
        <v>810.7</v>
      </c>
      <c r="K82" s="6">
        <v>810.7</v>
      </c>
      <c r="L82" s="7"/>
      <c r="M82" s="6">
        <f t="shared" si="1"/>
        <v>810.7</v>
      </c>
    </row>
    <row r="83" spans="1:13" ht="30" customHeight="1">
      <c r="A83" s="1"/>
      <c r="B83" s="14" t="s">
        <v>76</v>
      </c>
      <c r="C83" s="26" t="s">
        <v>50</v>
      </c>
      <c r="D83" s="26" t="s">
        <v>47</v>
      </c>
      <c r="E83" s="29">
        <f t="shared" ref="E83:L83" si="13">E84+E85</f>
        <v>100</v>
      </c>
      <c r="F83" s="29">
        <f t="shared" si="13"/>
        <v>0</v>
      </c>
      <c r="G83" s="29">
        <f t="shared" si="13"/>
        <v>100</v>
      </c>
      <c r="H83" s="29">
        <f t="shared" si="13"/>
        <v>0</v>
      </c>
      <c r="I83" s="29">
        <f t="shared" si="13"/>
        <v>0</v>
      </c>
      <c r="J83" s="29">
        <f t="shared" si="13"/>
        <v>0</v>
      </c>
      <c r="K83" s="29">
        <f t="shared" si="13"/>
        <v>0</v>
      </c>
      <c r="L83" s="29">
        <f t="shared" si="13"/>
        <v>0</v>
      </c>
      <c r="M83" s="6">
        <f t="shared" si="1"/>
        <v>0</v>
      </c>
    </row>
    <row r="84" spans="1:13">
      <c r="A84" s="1"/>
      <c r="B84" s="24" t="s">
        <v>22</v>
      </c>
      <c r="C84" s="43" t="s">
        <v>50</v>
      </c>
      <c r="D84" s="43" t="s">
        <v>47</v>
      </c>
      <c r="E84" s="22">
        <v>100</v>
      </c>
      <c r="F84" s="22"/>
      <c r="G84" s="13">
        <f t="shared" si="2"/>
        <v>100</v>
      </c>
      <c r="H84" s="17">
        <v>0</v>
      </c>
      <c r="I84" s="19"/>
      <c r="J84" s="15">
        <f t="shared" si="3"/>
        <v>0</v>
      </c>
      <c r="K84" s="6">
        <v>0</v>
      </c>
      <c r="L84" s="7"/>
      <c r="M84" s="6">
        <f t="shared" si="1"/>
        <v>0</v>
      </c>
    </row>
    <row r="85" spans="1:13" hidden="1">
      <c r="B85" s="31" t="s">
        <v>85</v>
      </c>
      <c r="C85" s="32">
        <v>1100</v>
      </c>
      <c r="D85" s="32">
        <v>1102</v>
      </c>
      <c r="E85" s="33"/>
      <c r="F85" s="33"/>
      <c r="G85" s="13">
        <f t="shared" si="2"/>
        <v>0</v>
      </c>
      <c r="H85" s="13"/>
      <c r="I85" s="19"/>
      <c r="J85" s="15">
        <f t="shared" si="3"/>
        <v>0</v>
      </c>
      <c r="K85" s="6"/>
      <c r="L85" s="7"/>
      <c r="M85" s="6">
        <f t="shared" si="1"/>
        <v>0</v>
      </c>
    </row>
    <row r="86" spans="1:13" ht="50.25" customHeight="1">
      <c r="B86" s="14" t="s">
        <v>77</v>
      </c>
      <c r="C86" s="26" t="s">
        <v>48</v>
      </c>
      <c r="D86" s="26" t="s">
        <v>48</v>
      </c>
      <c r="E86" s="15">
        <f>E87+E88+E91</f>
        <v>4763.1000000000004</v>
      </c>
      <c r="F86" s="15">
        <f t="shared" ref="F86:L86" si="14">F87+F88+F91</f>
        <v>0</v>
      </c>
      <c r="G86" s="15">
        <f t="shared" si="14"/>
        <v>4763.1000000000004</v>
      </c>
      <c r="H86" s="15">
        <f t="shared" si="14"/>
        <v>3263.1</v>
      </c>
      <c r="I86" s="15">
        <f t="shared" si="14"/>
        <v>0</v>
      </c>
      <c r="J86" s="15">
        <f t="shared" si="14"/>
        <v>3263.1</v>
      </c>
      <c r="K86" s="13">
        <f t="shared" si="14"/>
        <v>3263.1</v>
      </c>
      <c r="L86" s="13">
        <f t="shared" si="14"/>
        <v>0</v>
      </c>
      <c r="M86" s="6">
        <f t="shared" si="1"/>
        <v>3263.1</v>
      </c>
    </row>
    <row r="87" spans="1:13" ht="36" customHeight="1">
      <c r="B87" s="24" t="s">
        <v>65</v>
      </c>
      <c r="C87" s="43" t="s">
        <v>48</v>
      </c>
      <c r="D87" s="43" t="s">
        <v>55</v>
      </c>
      <c r="E87" s="21">
        <v>3263.1</v>
      </c>
      <c r="F87" s="21"/>
      <c r="G87" s="13">
        <f t="shared" si="2"/>
        <v>3263.1</v>
      </c>
      <c r="H87" s="17">
        <v>3263.1</v>
      </c>
      <c r="I87" s="19"/>
      <c r="J87" s="15">
        <f t="shared" si="3"/>
        <v>3263.1</v>
      </c>
      <c r="K87" s="6">
        <v>3263.1</v>
      </c>
      <c r="L87" s="7"/>
      <c r="M87" s="6">
        <f t="shared" si="1"/>
        <v>3263.1</v>
      </c>
    </row>
    <row r="88" spans="1:13" hidden="1">
      <c r="B88" s="24" t="s">
        <v>20</v>
      </c>
      <c r="C88" s="43" t="s">
        <v>48</v>
      </c>
      <c r="D88" s="43" t="s">
        <v>56</v>
      </c>
      <c r="E88" s="22"/>
      <c r="F88" s="22"/>
      <c r="G88" s="13">
        <f t="shared" si="2"/>
        <v>0</v>
      </c>
      <c r="H88" s="17"/>
      <c r="I88" s="19"/>
      <c r="J88" s="15">
        <f t="shared" si="3"/>
        <v>0</v>
      </c>
      <c r="K88" s="6"/>
      <c r="L88" s="7"/>
      <c r="M88" s="6">
        <f t="shared" si="1"/>
        <v>0</v>
      </c>
    </row>
    <row r="89" spans="1:13" s="2" customFormat="1" ht="50.25" hidden="1" customHeight="1">
      <c r="B89" s="45" t="s">
        <v>78</v>
      </c>
      <c r="C89" s="32">
        <v>1400</v>
      </c>
      <c r="D89" s="32">
        <v>1403</v>
      </c>
      <c r="E89" s="34"/>
      <c r="F89" s="34"/>
      <c r="G89" s="13">
        <f t="shared" si="2"/>
        <v>0</v>
      </c>
      <c r="H89" s="34"/>
      <c r="I89" s="34">
        <f t="shared" ref="I89:K89" si="15">I91</f>
        <v>0</v>
      </c>
      <c r="J89" s="34">
        <f t="shared" si="15"/>
        <v>0</v>
      </c>
      <c r="K89" s="49">
        <f t="shared" si="15"/>
        <v>0</v>
      </c>
      <c r="L89" s="58"/>
      <c r="M89" s="6">
        <f t="shared" si="1"/>
        <v>0</v>
      </c>
    </row>
    <row r="90" spans="1:13" hidden="1">
      <c r="B90" s="35"/>
      <c r="C90" s="35"/>
      <c r="D90" s="35"/>
      <c r="E90" s="35"/>
      <c r="F90" s="35"/>
      <c r="G90" s="13">
        <f t="shared" si="2"/>
        <v>0</v>
      </c>
      <c r="H90" s="17"/>
      <c r="I90" s="19"/>
      <c r="J90" s="15">
        <f t="shared" si="3"/>
        <v>0</v>
      </c>
      <c r="K90" s="6"/>
      <c r="L90" s="7"/>
      <c r="M90" s="6">
        <f t="shared" si="1"/>
        <v>0</v>
      </c>
    </row>
    <row r="91" spans="1:13" ht="36.75" customHeight="1">
      <c r="B91" s="36" t="s">
        <v>79</v>
      </c>
      <c r="C91" s="32">
        <v>1400</v>
      </c>
      <c r="D91" s="32">
        <v>1403</v>
      </c>
      <c r="E91" s="28">
        <v>1500</v>
      </c>
      <c r="F91" s="28"/>
      <c r="G91" s="13">
        <f t="shared" si="2"/>
        <v>1500</v>
      </c>
      <c r="H91" s="17"/>
      <c r="I91" s="19"/>
      <c r="J91" s="15">
        <f t="shared" si="3"/>
        <v>0</v>
      </c>
      <c r="K91" s="6"/>
      <c r="L91" s="7"/>
      <c r="M91" s="6">
        <f t="shared" si="1"/>
        <v>0</v>
      </c>
    </row>
    <row r="92" spans="1:13" ht="35.25" customHeight="1">
      <c r="B92" s="37" t="s">
        <v>108</v>
      </c>
      <c r="C92" s="48" t="s">
        <v>109</v>
      </c>
      <c r="D92" s="48" t="s">
        <v>109</v>
      </c>
      <c r="E92" s="7">
        <f>E93</f>
        <v>0</v>
      </c>
      <c r="F92" s="7"/>
      <c r="G92" s="13">
        <f t="shared" si="2"/>
        <v>0</v>
      </c>
      <c r="H92" s="6">
        <f>H93</f>
        <v>1791</v>
      </c>
      <c r="I92" s="6"/>
      <c r="J92" s="6">
        <f>H92+I92</f>
        <v>1791</v>
      </c>
      <c r="K92" s="6">
        <f>K93</f>
        <v>3612</v>
      </c>
      <c r="L92" s="6">
        <f>L93</f>
        <v>0</v>
      </c>
      <c r="M92" s="6">
        <f t="shared" si="1"/>
        <v>3612</v>
      </c>
    </row>
    <row r="93" spans="1:13" ht="24.75" customHeight="1">
      <c r="B93" s="59" t="s">
        <v>88</v>
      </c>
      <c r="C93" s="54">
        <v>9999</v>
      </c>
      <c r="D93" s="54">
        <v>9999</v>
      </c>
      <c r="E93" s="7"/>
      <c r="F93" s="7"/>
      <c r="G93" s="13">
        <f t="shared" si="2"/>
        <v>0</v>
      </c>
      <c r="H93" s="6">
        <v>1791</v>
      </c>
      <c r="I93" s="6"/>
      <c r="J93" s="6">
        <f>H93+I93</f>
        <v>1791</v>
      </c>
      <c r="K93" s="6">
        <v>3612</v>
      </c>
      <c r="L93" s="7"/>
      <c r="M93" s="6">
        <f t="shared" si="1"/>
        <v>3612</v>
      </c>
    </row>
  </sheetData>
  <mergeCells count="33">
    <mergeCell ref="B19:M19"/>
    <mergeCell ref="B2:K2"/>
    <mergeCell ref="B3:K3"/>
    <mergeCell ref="B4:K4"/>
    <mergeCell ref="B5:K5"/>
    <mergeCell ref="B6:K6"/>
    <mergeCell ref="B11:M11"/>
    <mergeCell ref="B12:M12"/>
    <mergeCell ref="B13:M13"/>
    <mergeCell ref="B14:M14"/>
    <mergeCell ref="B17:M17"/>
    <mergeCell ref="B18:M18"/>
    <mergeCell ref="B35:H35"/>
    <mergeCell ref="B20:M20"/>
    <mergeCell ref="B21:M21"/>
    <mergeCell ref="B22:M22"/>
    <mergeCell ref="B23:M23"/>
    <mergeCell ref="B25:K25"/>
    <mergeCell ref="B29:H29"/>
    <mergeCell ref="B30:H30"/>
    <mergeCell ref="B31:H31"/>
    <mergeCell ref="B32:H32"/>
    <mergeCell ref="B33:H33"/>
    <mergeCell ref="B34:H34"/>
    <mergeCell ref="B36:H36"/>
    <mergeCell ref="B37:H37"/>
    <mergeCell ref="B38:B41"/>
    <mergeCell ref="C38:C41"/>
    <mergeCell ref="D38:D41"/>
    <mergeCell ref="E38:M39"/>
    <mergeCell ref="E40:G40"/>
    <mergeCell ref="H40:J40"/>
    <mergeCell ref="K40:M40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исполнение за 2022 год</vt:lpstr>
      <vt:lpstr>8 поправки декабрь</vt:lpstr>
      <vt:lpstr>7 поправки ноябрь</vt:lpstr>
      <vt:lpstr>поправки октябрь</vt:lpstr>
      <vt:lpstr>поправки 30 августа (2)</vt:lpstr>
      <vt:lpstr>поправки</vt:lpstr>
      <vt:lpstr>3 поправки август (2)</vt:lpstr>
      <vt:lpstr>3 поправки</vt:lpstr>
      <vt:lpstr>2 поправки</vt:lpstr>
      <vt:lpstr>1 поправки март </vt:lpstr>
      <vt:lpstr>2 чтение 2022-2024гг </vt:lpstr>
      <vt:lpstr>1 чтение 2022-2024гг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77</cp:lastModifiedBy>
  <cp:lastPrinted>2023-03-16T09:20:22Z</cp:lastPrinted>
  <dcterms:created xsi:type="dcterms:W3CDTF">2004-10-22T12:41:04Z</dcterms:created>
  <dcterms:modified xsi:type="dcterms:W3CDTF">2023-03-28T08:36:04Z</dcterms:modified>
</cp:coreProperties>
</file>