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05" windowWidth="15195" windowHeight="7935"/>
  </bookViews>
  <sheets>
    <sheet name="поправки декабрь" sheetId="9" r:id="rId1"/>
  </sheets>
  <externalReferences>
    <externalReference r:id="rId2"/>
  </externalReferences>
  <calcPr calcId="125725"/>
</workbook>
</file>

<file path=xl/calcChain.xml><?xml version="1.0" encoding="utf-8"?>
<calcChain xmlns="http://schemas.openxmlformats.org/spreadsheetml/2006/main">
  <c r="M384" i="9"/>
  <c r="I384"/>
  <c r="L384" s="1"/>
  <c r="E384"/>
  <c r="M383"/>
  <c r="F383"/>
  <c r="E383"/>
  <c r="M382"/>
  <c r="F382"/>
  <c r="E382" s="1"/>
  <c r="M381"/>
  <c r="I381"/>
  <c r="L381" s="1"/>
  <c r="E381"/>
  <c r="M380"/>
  <c r="I380"/>
  <c r="H380" s="1"/>
  <c r="F380"/>
  <c r="E380"/>
  <c r="M379"/>
  <c r="L379"/>
  <c r="H379"/>
  <c r="E379"/>
  <c r="K379" s="1"/>
  <c r="J378"/>
  <c r="I378"/>
  <c r="H378" s="1"/>
  <c r="G378"/>
  <c r="M378" s="1"/>
  <c r="F378"/>
  <c r="L378" s="1"/>
  <c r="E378"/>
  <c r="M377"/>
  <c r="L377"/>
  <c r="H377"/>
  <c r="E377"/>
  <c r="K377" s="1"/>
  <c r="J376"/>
  <c r="I376"/>
  <c r="H376" s="1"/>
  <c r="G376"/>
  <c r="M376" s="1"/>
  <c r="F376"/>
  <c r="L376" s="1"/>
  <c r="E376"/>
  <c r="K376" s="1"/>
  <c r="J375"/>
  <c r="G375"/>
  <c r="M375" s="1"/>
  <c r="F375"/>
  <c r="E375" s="1"/>
  <c r="M374"/>
  <c r="I374"/>
  <c r="L374" s="1"/>
  <c r="E374"/>
  <c r="M373"/>
  <c r="I373"/>
  <c r="H373" s="1"/>
  <c r="F373"/>
  <c r="E373"/>
  <c r="M372"/>
  <c r="F372"/>
  <c r="E372" s="1"/>
  <c r="M371"/>
  <c r="L371"/>
  <c r="H371"/>
  <c r="E371"/>
  <c r="E370" s="1"/>
  <c r="J370"/>
  <c r="J369" s="1"/>
  <c r="I370"/>
  <c r="H370"/>
  <c r="G370"/>
  <c r="M370" s="1"/>
  <c r="F370"/>
  <c r="F369" s="1"/>
  <c r="L369" s="1"/>
  <c r="I369"/>
  <c r="G369"/>
  <c r="M369" s="1"/>
  <c r="M368"/>
  <c r="I368"/>
  <c r="H368" s="1"/>
  <c r="E368"/>
  <c r="M367"/>
  <c r="I367"/>
  <c r="H367" s="1"/>
  <c r="F367"/>
  <c r="E367" s="1"/>
  <c r="M366"/>
  <c r="H365"/>
  <c r="E365"/>
  <c r="K365" s="1"/>
  <c r="J364"/>
  <c r="I364"/>
  <c r="H364" s="1"/>
  <c r="G364"/>
  <c r="G363" s="1"/>
  <c r="F364"/>
  <c r="E364"/>
  <c r="K364" s="1"/>
  <c r="J363"/>
  <c r="F363"/>
  <c r="E363" s="1"/>
  <c r="H362"/>
  <c r="E362"/>
  <c r="K362" s="1"/>
  <c r="J361"/>
  <c r="J360" s="1"/>
  <c r="I361"/>
  <c r="H361"/>
  <c r="G361"/>
  <c r="F361"/>
  <c r="E361" s="1"/>
  <c r="K361" s="1"/>
  <c r="I360"/>
  <c r="H360" s="1"/>
  <c r="G360"/>
  <c r="M359"/>
  <c r="L359"/>
  <c r="H359"/>
  <c r="E359"/>
  <c r="K359" s="1"/>
  <c r="J358"/>
  <c r="I358"/>
  <c r="L358" s="1"/>
  <c r="G358"/>
  <c r="E358" s="1"/>
  <c r="J357"/>
  <c r="I357"/>
  <c r="L357" s="1"/>
  <c r="G357"/>
  <c r="E357" s="1"/>
  <c r="M356"/>
  <c r="I356"/>
  <c r="L356" s="1"/>
  <c r="E356"/>
  <c r="J355"/>
  <c r="G355"/>
  <c r="M355" s="1"/>
  <c r="F355"/>
  <c r="E355"/>
  <c r="M354"/>
  <c r="I354"/>
  <c r="H354" s="1"/>
  <c r="E354"/>
  <c r="I353"/>
  <c r="H353" s="1"/>
  <c r="G353"/>
  <c r="M353" s="1"/>
  <c r="F353"/>
  <c r="E353"/>
  <c r="J352"/>
  <c r="J347" s="1"/>
  <c r="F352"/>
  <c r="M351"/>
  <c r="I351"/>
  <c r="L351" s="1"/>
  <c r="E351"/>
  <c r="M350"/>
  <c r="I350"/>
  <c r="H350" s="1"/>
  <c r="F350"/>
  <c r="E350"/>
  <c r="M349"/>
  <c r="F349"/>
  <c r="E349" s="1"/>
  <c r="M348"/>
  <c r="J348"/>
  <c r="F348"/>
  <c r="M346"/>
  <c r="L346"/>
  <c r="H346"/>
  <c r="E346"/>
  <c r="K346" s="1"/>
  <c r="M345"/>
  <c r="H345"/>
  <c r="F345"/>
  <c r="L345" s="1"/>
  <c r="M344"/>
  <c r="H344"/>
  <c r="F344"/>
  <c r="L344" s="1"/>
  <c r="M343"/>
  <c r="L343"/>
  <c r="H343"/>
  <c r="E343"/>
  <c r="K343" s="1"/>
  <c r="I342"/>
  <c r="H342" s="1"/>
  <c r="G342"/>
  <c r="M342" s="1"/>
  <c r="F342"/>
  <c r="E342"/>
  <c r="M341"/>
  <c r="L341"/>
  <c r="H341"/>
  <c r="E341"/>
  <c r="K341" s="1"/>
  <c r="M340"/>
  <c r="I340"/>
  <c r="H340"/>
  <c r="G340"/>
  <c r="F340"/>
  <c r="L340" s="1"/>
  <c r="I339"/>
  <c r="H339"/>
  <c r="F339"/>
  <c r="L339" s="1"/>
  <c r="M338"/>
  <c r="L338"/>
  <c r="H338"/>
  <c r="E338"/>
  <c r="K338" s="1"/>
  <c r="J337"/>
  <c r="J336" s="1"/>
  <c r="J335" s="1"/>
  <c r="I337"/>
  <c r="H337"/>
  <c r="G337"/>
  <c r="M337" s="1"/>
  <c r="F337"/>
  <c r="E337" s="1"/>
  <c r="K337" s="1"/>
  <c r="I336"/>
  <c r="G336"/>
  <c r="M334"/>
  <c r="I334"/>
  <c r="L334" s="1"/>
  <c r="E334"/>
  <c r="M333"/>
  <c r="I333"/>
  <c r="H333" s="1"/>
  <c r="G333"/>
  <c r="F333"/>
  <c r="M332"/>
  <c r="G332"/>
  <c r="F332"/>
  <c r="M331"/>
  <c r="I331"/>
  <c r="L331" s="1"/>
  <c r="H331"/>
  <c r="K331" s="1"/>
  <c r="E331"/>
  <c r="M330"/>
  <c r="J330"/>
  <c r="I330"/>
  <c r="H330" s="1"/>
  <c r="F330"/>
  <c r="M329"/>
  <c r="M328"/>
  <c r="I328"/>
  <c r="H328" s="1"/>
  <c r="E328"/>
  <c r="M327"/>
  <c r="F327"/>
  <c r="E327" s="1"/>
  <c r="M326"/>
  <c r="J325"/>
  <c r="G325"/>
  <c r="M325" s="1"/>
  <c r="M324"/>
  <c r="I324"/>
  <c r="L324" s="1"/>
  <c r="E324"/>
  <c r="M323"/>
  <c r="I323"/>
  <c r="H323" s="1"/>
  <c r="G323"/>
  <c r="F323"/>
  <c r="M322"/>
  <c r="G322"/>
  <c r="F322"/>
  <c r="M321"/>
  <c r="L321"/>
  <c r="H321"/>
  <c r="E321"/>
  <c r="K321" s="1"/>
  <c r="J320"/>
  <c r="J319" s="1"/>
  <c r="I320"/>
  <c r="H320"/>
  <c r="G320"/>
  <c r="M320" s="1"/>
  <c r="F320"/>
  <c r="E320" s="1"/>
  <c r="K320" s="1"/>
  <c r="I319"/>
  <c r="H319" s="1"/>
  <c r="G319"/>
  <c r="M319" s="1"/>
  <c r="L318"/>
  <c r="J318"/>
  <c r="M318" s="1"/>
  <c r="E318"/>
  <c r="J317"/>
  <c r="J316" s="1"/>
  <c r="I317"/>
  <c r="H317"/>
  <c r="G317"/>
  <c r="F317"/>
  <c r="E317" s="1"/>
  <c r="K317" s="1"/>
  <c r="I316"/>
  <c r="G316"/>
  <c r="M316" s="1"/>
  <c r="L315"/>
  <c r="J315"/>
  <c r="M315" s="1"/>
  <c r="E315"/>
  <c r="J314"/>
  <c r="J313" s="1"/>
  <c r="I314"/>
  <c r="H314"/>
  <c r="G314"/>
  <c r="F314"/>
  <c r="E314" s="1"/>
  <c r="K314" s="1"/>
  <c r="I313"/>
  <c r="G313"/>
  <c r="M313" s="1"/>
  <c r="M312"/>
  <c r="L312"/>
  <c r="H312"/>
  <c r="E312"/>
  <c r="K312" s="1"/>
  <c r="J311"/>
  <c r="I311"/>
  <c r="H311" s="1"/>
  <c r="G311"/>
  <c r="G310" s="1"/>
  <c r="M310" s="1"/>
  <c r="F311"/>
  <c r="L311" s="1"/>
  <c r="E311"/>
  <c r="K311" s="1"/>
  <c r="J310"/>
  <c r="F310"/>
  <c r="E310" s="1"/>
  <c r="M309"/>
  <c r="L309"/>
  <c r="H309"/>
  <c r="E309"/>
  <c r="K309" s="1"/>
  <c r="L308"/>
  <c r="J308"/>
  <c r="M308" s="1"/>
  <c r="I308"/>
  <c r="H308"/>
  <c r="F308"/>
  <c r="E308"/>
  <c r="J307"/>
  <c r="I307"/>
  <c r="H307"/>
  <c r="G307"/>
  <c r="F307"/>
  <c r="L307" s="1"/>
  <c r="M306"/>
  <c r="L306"/>
  <c r="H306"/>
  <c r="E306"/>
  <c r="K306" s="1"/>
  <c r="M305"/>
  <c r="I305"/>
  <c r="F305"/>
  <c r="M304"/>
  <c r="M303"/>
  <c r="L303"/>
  <c r="H303"/>
  <c r="E303"/>
  <c r="J302"/>
  <c r="I302"/>
  <c r="G302"/>
  <c r="G301" s="1"/>
  <c r="F302"/>
  <c r="L302" s="1"/>
  <c r="E302"/>
  <c r="J301"/>
  <c r="F301"/>
  <c r="E301" s="1"/>
  <c r="L300"/>
  <c r="J300"/>
  <c r="M300" s="1"/>
  <c r="E300"/>
  <c r="J299"/>
  <c r="M299" s="1"/>
  <c r="I299"/>
  <c r="E299"/>
  <c r="E298"/>
  <c r="M297"/>
  <c r="L297"/>
  <c r="H297"/>
  <c r="E297"/>
  <c r="K297" s="1"/>
  <c r="J296"/>
  <c r="J295" s="1"/>
  <c r="I296"/>
  <c r="H296"/>
  <c r="G296"/>
  <c r="F296"/>
  <c r="I295"/>
  <c r="G295"/>
  <c r="M295" s="1"/>
  <c r="M294"/>
  <c r="I294"/>
  <c r="H294" s="1"/>
  <c r="E294"/>
  <c r="M293"/>
  <c r="I293"/>
  <c r="F293"/>
  <c r="M292"/>
  <c r="M291"/>
  <c r="I291"/>
  <c r="H291" s="1"/>
  <c r="E291"/>
  <c r="M290"/>
  <c r="F290"/>
  <c r="M289"/>
  <c r="M288"/>
  <c r="L288"/>
  <c r="K288" s="1"/>
  <c r="H288"/>
  <c r="E288"/>
  <c r="J287"/>
  <c r="I287"/>
  <c r="G287"/>
  <c r="G286" s="1"/>
  <c r="F287"/>
  <c r="L287" s="1"/>
  <c r="E287"/>
  <c r="J286"/>
  <c r="F286"/>
  <c r="E286" s="1"/>
  <c r="G285"/>
  <c r="M284"/>
  <c r="I284"/>
  <c r="H284" s="1"/>
  <c r="E284"/>
  <c r="M283"/>
  <c r="F283"/>
  <c r="E283" s="1"/>
  <c r="M282"/>
  <c r="J282"/>
  <c r="F282"/>
  <c r="M281"/>
  <c r="I281"/>
  <c r="L281" s="1"/>
  <c r="E281"/>
  <c r="J280"/>
  <c r="I280"/>
  <c r="H280" s="1"/>
  <c r="G280"/>
  <c r="G279" s="1"/>
  <c r="F280"/>
  <c r="L280" s="1"/>
  <c r="E280"/>
  <c r="I279"/>
  <c r="H279" s="1"/>
  <c r="F279"/>
  <c r="L278"/>
  <c r="J278"/>
  <c r="E278"/>
  <c r="J277"/>
  <c r="J276" s="1"/>
  <c r="J275" s="1"/>
  <c r="I277"/>
  <c r="H277"/>
  <c r="G277"/>
  <c r="F277"/>
  <c r="I276"/>
  <c r="G276"/>
  <c r="M273"/>
  <c r="I273"/>
  <c r="L273" s="1"/>
  <c r="H273"/>
  <c r="K273" s="1"/>
  <c r="E273"/>
  <c r="M272"/>
  <c r="I272"/>
  <c r="H272"/>
  <c r="F272"/>
  <c r="L272" s="1"/>
  <c r="E272"/>
  <c r="K272" s="1"/>
  <c r="M271"/>
  <c r="I271"/>
  <c r="H271" s="1"/>
  <c r="F271"/>
  <c r="E271" s="1"/>
  <c r="M270"/>
  <c r="L270"/>
  <c r="H270"/>
  <c r="E270"/>
  <c r="K270" s="1"/>
  <c r="M269"/>
  <c r="L269"/>
  <c r="H269"/>
  <c r="E269"/>
  <c r="K269" s="1"/>
  <c r="M268"/>
  <c r="L268"/>
  <c r="H268"/>
  <c r="E268"/>
  <c r="K268" s="1"/>
  <c r="M267"/>
  <c r="I267"/>
  <c r="H267" s="1"/>
  <c r="E267"/>
  <c r="K267" s="1"/>
  <c r="I266"/>
  <c r="H266" s="1"/>
  <c r="G266"/>
  <c r="M266" s="1"/>
  <c r="F266"/>
  <c r="E266"/>
  <c r="K266" s="1"/>
  <c r="I265"/>
  <c r="H265" s="1"/>
  <c r="G265"/>
  <c r="M265" s="1"/>
  <c r="F265"/>
  <c r="E265"/>
  <c r="K265" s="1"/>
  <c r="M264"/>
  <c r="L264"/>
  <c r="H264"/>
  <c r="E264"/>
  <c r="K264" s="1"/>
  <c r="J263"/>
  <c r="I263"/>
  <c r="H263" s="1"/>
  <c r="G263"/>
  <c r="G262" s="1"/>
  <c r="F263"/>
  <c r="L263" s="1"/>
  <c r="E263"/>
  <c r="E262" s="1"/>
  <c r="J262"/>
  <c r="J256" s="1"/>
  <c r="F262"/>
  <c r="M261"/>
  <c r="I261"/>
  <c r="L261" s="1"/>
  <c r="H261"/>
  <c r="K261" s="1"/>
  <c r="E261"/>
  <c r="M260"/>
  <c r="I260"/>
  <c r="H260"/>
  <c r="F260"/>
  <c r="L260" s="1"/>
  <c r="E260"/>
  <c r="K260" s="1"/>
  <c r="M259"/>
  <c r="L259"/>
  <c r="H259"/>
  <c r="E259"/>
  <c r="K259" s="1"/>
  <c r="M258"/>
  <c r="I258"/>
  <c r="H258"/>
  <c r="F258"/>
  <c r="L258" s="1"/>
  <c r="E258"/>
  <c r="K258" s="1"/>
  <c r="H257"/>
  <c r="G257"/>
  <c r="M257" s="1"/>
  <c r="F257"/>
  <c r="E257" s="1"/>
  <c r="K257" s="1"/>
  <c r="I256"/>
  <c r="M255"/>
  <c r="L255"/>
  <c r="H255"/>
  <c r="E255"/>
  <c r="K255" s="1"/>
  <c r="M254"/>
  <c r="I254"/>
  <c r="H254"/>
  <c r="F254"/>
  <c r="L254" s="1"/>
  <c r="E254"/>
  <c r="K254" s="1"/>
  <c r="M253"/>
  <c r="I253"/>
  <c r="H253" s="1"/>
  <c r="F253"/>
  <c r="E253" s="1"/>
  <c r="M252"/>
  <c r="I252"/>
  <c r="L252" s="1"/>
  <c r="H252"/>
  <c r="K252" s="1"/>
  <c r="E252"/>
  <c r="M251"/>
  <c r="J251"/>
  <c r="I251"/>
  <c r="H251" s="1"/>
  <c r="K251" s="1"/>
  <c r="F251"/>
  <c r="E251"/>
  <c r="M250"/>
  <c r="L250"/>
  <c r="H250"/>
  <c r="E250"/>
  <c r="K250" s="1"/>
  <c r="M249"/>
  <c r="I249"/>
  <c r="H249" s="1"/>
  <c r="F249"/>
  <c r="E249" s="1"/>
  <c r="M248"/>
  <c r="M247"/>
  <c r="I247"/>
  <c r="H247" s="1"/>
  <c r="E247"/>
  <c r="M246"/>
  <c r="F246"/>
  <c r="E246" s="1"/>
  <c r="M245"/>
  <c r="G244"/>
  <c r="M244" s="1"/>
  <c r="M243"/>
  <c r="L243"/>
  <c r="H243"/>
  <c r="E243"/>
  <c r="K243" s="1"/>
  <c r="J242"/>
  <c r="I242"/>
  <c r="H242" s="1"/>
  <c r="G242"/>
  <c r="G241" s="1"/>
  <c r="M241" s="1"/>
  <c r="F242"/>
  <c r="L242" s="1"/>
  <c r="E242"/>
  <c r="J241"/>
  <c r="F241"/>
  <c r="E241" s="1"/>
  <c r="M240"/>
  <c r="L240"/>
  <c r="H240"/>
  <c r="E240"/>
  <c r="K240" s="1"/>
  <c r="J239"/>
  <c r="J238" s="1"/>
  <c r="J233" s="1"/>
  <c r="I239"/>
  <c r="H239"/>
  <c r="G239"/>
  <c r="M239" s="1"/>
  <c r="F239"/>
  <c r="E239" s="1"/>
  <c r="K239" s="1"/>
  <c r="I238"/>
  <c r="G238"/>
  <c r="M238" s="1"/>
  <c r="M237"/>
  <c r="L237"/>
  <c r="H237"/>
  <c r="E237"/>
  <c r="K237" s="1"/>
  <c r="M236"/>
  <c r="I236"/>
  <c r="H236"/>
  <c r="F236"/>
  <c r="L236" s="1"/>
  <c r="E236"/>
  <c r="K236" s="1"/>
  <c r="M235"/>
  <c r="L235"/>
  <c r="H235"/>
  <c r="E235"/>
  <c r="K235" s="1"/>
  <c r="M234"/>
  <c r="J234"/>
  <c r="I234"/>
  <c r="G234"/>
  <c r="F234"/>
  <c r="L234" s="1"/>
  <c r="G233"/>
  <c r="M232"/>
  <c r="L232"/>
  <c r="H232"/>
  <c r="E232"/>
  <c r="K232" s="1"/>
  <c r="J231"/>
  <c r="I231"/>
  <c r="H231" s="1"/>
  <c r="G231"/>
  <c r="G230" s="1"/>
  <c r="M230" s="1"/>
  <c r="F231"/>
  <c r="L231" s="1"/>
  <c r="E231"/>
  <c r="K231" s="1"/>
  <c r="J230"/>
  <c r="F230"/>
  <c r="E230" s="1"/>
  <c r="M229"/>
  <c r="L229"/>
  <c r="H229"/>
  <c r="E229"/>
  <c r="K229" s="1"/>
  <c r="J228"/>
  <c r="J227" s="1"/>
  <c r="I228"/>
  <c r="H228"/>
  <c r="G228"/>
  <c r="M228" s="1"/>
  <c r="F228"/>
  <c r="E228" s="1"/>
  <c r="K228" s="1"/>
  <c r="I227"/>
  <c r="H227" s="1"/>
  <c r="G227"/>
  <c r="M227" s="1"/>
  <c r="M226"/>
  <c r="L226"/>
  <c r="H226"/>
  <c r="E226"/>
  <c r="K226" s="1"/>
  <c r="M225"/>
  <c r="J225"/>
  <c r="I225"/>
  <c r="H225" s="1"/>
  <c r="F225"/>
  <c r="L225" s="1"/>
  <c r="M224"/>
  <c r="J224"/>
  <c r="I224"/>
  <c r="H224" s="1"/>
  <c r="F224"/>
  <c r="L224" s="1"/>
  <c r="M223"/>
  <c r="L223"/>
  <c r="H223"/>
  <c r="E223"/>
  <c r="K223" s="1"/>
  <c r="M222"/>
  <c r="L222"/>
  <c r="H222"/>
  <c r="F222"/>
  <c r="E222"/>
  <c r="K222" s="1"/>
  <c r="M221"/>
  <c r="L221"/>
  <c r="H221"/>
  <c r="F221"/>
  <c r="E221"/>
  <c r="K221" s="1"/>
  <c r="M220"/>
  <c r="L220"/>
  <c r="H220"/>
  <c r="E220"/>
  <c r="K220" s="1"/>
  <c r="J219"/>
  <c r="I219"/>
  <c r="H219" s="1"/>
  <c r="G219"/>
  <c r="G218" s="1"/>
  <c r="M218" s="1"/>
  <c r="F219"/>
  <c r="L219" s="1"/>
  <c r="E219"/>
  <c r="K219" s="1"/>
  <c r="J218"/>
  <c r="F218"/>
  <c r="E218" s="1"/>
  <c r="M217"/>
  <c r="L217"/>
  <c r="H217"/>
  <c r="E217"/>
  <c r="K217" s="1"/>
  <c r="J216"/>
  <c r="J215" s="1"/>
  <c r="I216"/>
  <c r="H216"/>
  <c r="G216"/>
  <c r="M216" s="1"/>
  <c r="F216"/>
  <c r="E216" s="1"/>
  <c r="K216" s="1"/>
  <c r="I215"/>
  <c r="H215" s="1"/>
  <c r="G215"/>
  <c r="M214"/>
  <c r="L214"/>
  <c r="H214"/>
  <c r="E214"/>
  <c r="K214" s="1"/>
  <c r="M213"/>
  <c r="I213"/>
  <c r="L213" s="1"/>
  <c r="H213"/>
  <c r="K213" s="1"/>
  <c r="E213"/>
  <c r="M212"/>
  <c r="J212"/>
  <c r="I212"/>
  <c r="L212" s="1"/>
  <c r="E212"/>
  <c r="M211"/>
  <c r="L211"/>
  <c r="H211"/>
  <c r="E211"/>
  <c r="K211" s="1"/>
  <c r="M210"/>
  <c r="I210"/>
  <c r="H210"/>
  <c r="F210"/>
  <c r="L210" s="1"/>
  <c r="E210"/>
  <c r="K210" s="1"/>
  <c r="H209"/>
  <c r="E209"/>
  <c r="K209" s="1"/>
  <c r="I208"/>
  <c r="H208"/>
  <c r="F208"/>
  <c r="E208"/>
  <c r="K208" s="1"/>
  <c r="M207"/>
  <c r="I207"/>
  <c r="H207" s="1"/>
  <c r="F207"/>
  <c r="E207" s="1"/>
  <c r="M206"/>
  <c r="L206"/>
  <c r="H206"/>
  <c r="E206"/>
  <c r="K206" s="1"/>
  <c r="M205"/>
  <c r="L205"/>
  <c r="H205"/>
  <c r="F205"/>
  <c r="E205"/>
  <c r="K205" s="1"/>
  <c r="M204"/>
  <c r="L204"/>
  <c r="H204"/>
  <c r="F204"/>
  <c r="E204"/>
  <c r="K204" s="1"/>
  <c r="J203"/>
  <c r="I203"/>
  <c r="M202"/>
  <c r="I202"/>
  <c r="L202" s="1"/>
  <c r="E202"/>
  <c r="M201"/>
  <c r="I201"/>
  <c r="H201" s="1"/>
  <c r="F201"/>
  <c r="L201" s="1"/>
  <c r="E201"/>
  <c r="M200"/>
  <c r="F200"/>
  <c r="E200" s="1"/>
  <c r="M199"/>
  <c r="I199"/>
  <c r="L199" s="1"/>
  <c r="E199"/>
  <c r="M198"/>
  <c r="I198"/>
  <c r="H198" s="1"/>
  <c r="F198"/>
  <c r="L198" s="1"/>
  <c r="E198"/>
  <c r="M197"/>
  <c r="F197"/>
  <c r="E197" s="1"/>
  <c r="M196"/>
  <c r="L196"/>
  <c r="K196"/>
  <c r="E196"/>
  <c r="M195"/>
  <c r="L195"/>
  <c r="K195"/>
  <c r="E195"/>
  <c r="M194"/>
  <c r="L194"/>
  <c r="K194"/>
  <c r="E194"/>
  <c r="M193"/>
  <c r="L193"/>
  <c r="H193"/>
  <c r="E193"/>
  <c r="K193" s="1"/>
  <c r="J192"/>
  <c r="J191" s="1"/>
  <c r="I192"/>
  <c r="H192"/>
  <c r="G192"/>
  <c r="M192" s="1"/>
  <c r="F192"/>
  <c r="E192" s="1"/>
  <c r="K192" s="1"/>
  <c r="I191"/>
  <c r="G191"/>
  <c r="M191" s="1"/>
  <c r="M190"/>
  <c r="I190"/>
  <c r="H190" s="1"/>
  <c r="E190"/>
  <c r="M189"/>
  <c r="F189"/>
  <c r="E189" s="1"/>
  <c r="M188"/>
  <c r="M187"/>
  <c r="L187"/>
  <c r="H187"/>
  <c r="E187"/>
  <c r="K187" s="1"/>
  <c r="M186"/>
  <c r="J186"/>
  <c r="I186"/>
  <c r="H186" s="1"/>
  <c r="K186" s="1"/>
  <c r="F186"/>
  <c r="L186" s="1"/>
  <c r="E186"/>
  <c r="M185"/>
  <c r="E185"/>
  <c r="M184"/>
  <c r="I184"/>
  <c r="H184" s="1"/>
  <c r="E184"/>
  <c r="M183"/>
  <c r="F183"/>
  <c r="M182"/>
  <c r="L182"/>
  <c r="H182"/>
  <c r="E182"/>
  <c r="K182" s="1"/>
  <c r="J181"/>
  <c r="J180" s="1"/>
  <c r="I181"/>
  <c r="H181"/>
  <c r="G181"/>
  <c r="M181" s="1"/>
  <c r="F181"/>
  <c r="E181" s="1"/>
  <c r="G180"/>
  <c r="M180" s="1"/>
  <c r="I179"/>
  <c r="L179" s="1"/>
  <c r="E179"/>
  <c r="J178"/>
  <c r="F178"/>
  <c r="E178"/>
  <c r="M177"/>
  <c r="L177"/>
  <c r="H177"/>
  <c r="H176" s="1"/>
  <c r="E177"/>
  <c r="K177" s="1"/>
  <c r="J176"/>
  <c r="I176"/>
  <c r="G176"/>
  <c r="G175" s="1"/>
  <c r="M175" s="1"/>
  <c r="F176"/>
  <c r="L176" s="1"/>
  <c r="E176"/>
  <c r="K176" s="1"/>
  <c r="J175"/>
  <c r="F175"/>
  <c r="E175" s="1"/>
  <c r="M174"/>
  <c r="L174"/>
  <c r="K174"/>
  <c r="H174"/>
  <c r="M173"/>
  <c r="I173"/>
  <c r="L173" s="1"/>
  <c r="H173"/>
  <c r="K173" s="1"/>
  <c r="M172"/>
  <c r="I172"/>
  <c r="H172" s="1"/>
  <c r="K172" s="1"/>
  <c r="M171"/>
  <c r="I171"/>
  <c r="L171" s="1"/>
  <c r="E171"/>
  <c r="J170"/>
  <c r="G170"/>
  <c r="G169" s="1"/>
  <c r="M169" s="1"/>
  <c r="F170"/>
  <c r="E170"/>
  <c r="J169"/>
  <c r="F169"/>
  <c r="E169" s="1"/>
  <c r="M168"/>
  <c r="L168"/>
  <c r="H168"/>
  <c r="E168"/>
  <c r="K168" s="1"/>
  <c r="H167"/>
  <c r="G167"/>
  <c r="M167" s="1"/>
  <c r="F167"/>
  <c r="E167" s="1"/>
  <c r="K167" s="1"/>
  <c r="H166"/>
  <c r="G166"/>
  <c r="M166" s="1"/>
  <c r="M165"/>
  <c r="L165"/>
  <c r="H165"/>
  <c r="E165"/>
  <c r="K165" s="1"/>
  <c r="J164"/>
  <c r="I164"/>
  <c r="L164" s="1"/>
  <c r="G164"/>
  <c r="M164" s="1"/>
  <c r="E164"/>
  <c r="M163"/>
  <c r="L163"/>
  <c r="H163"/>
  <c r="E163"/>
  <c r="K163" s="1"/>
  <c r="J162"/>
  <c r="I162"/>
  <c r="H162"/>
  <c r="G162"/>
  <c r="M162" s="1"/>
  <c r="F162"/>
  <c r="E162" s="1"/>
  <c r="K162" s="1"/>
  <c r="M161"/>
  <c r="L161"/>
  <c r="H161"/>
  <c r="E161"/>
  <c r="K161" s="1"/>
  <c r="J160"/>
  <c r="J159" s="1"/>
  <c r="I160"/>
  <c r="H160"/>
  <c r="G160"/>
  <c r="M160" s="1"/>
  <c r="F160"/>
  <c r="E160" s="1"/>
  <c r="K160" s="1"/>
  <c r="I159"/>
  <c r="G159"/>
  <c r="M159" s="1"/>
  <c r="L158"/>
  <c r="J158"/>
  <c r="M158" s="1"/>
  <c r="E158"/>
  <c r="J157"/>
  <c r="J156" s="1"/>
  <c r="I157"/>
  <c r="H157"/>
  <c r="G157"/>
  <c r="F157"/>
  <c r="E157" s="1"/>
  <c r="K157" s="1"/>
  <c r="I156"/>
  <c r="G156"/>
  <c r="M156" s="1"/>
  <c r="L155"/>
  <c r="J155"/>
  <c r="M155" s="1"/>
  <c r="E155"/>
  <c r="J154"/>
  <c r="J153" s="1"/>
  <c r="I154"/>
  <c r="H154"/>
  <c r="G154"/>
  <c r="F154"/>
  <c r="E154" s="1"/>
  <c r="K154" s="1"/>
  <c r="I153"/>
  <c r="G153"/>
  <c r="M153" s="1"/>
  <c r="M152"/>
  <c r="L152"/>
  <c r="H152"/>
  <c r="E152"/>
  <c r="K152" s="1"/>
  <c r="J151"/>
  <c r="I151"/>
  <c r="H151" s="1"/>
  <c r="G151"/>
  <c r="G150" s="1"/>
  <c r="M150" s="1"/>
  <c r="F151"/>
  <c r="L151" s="1"/>
  <c r="E151"/>
  <c r="J150"/>
  <c r="F150"/>
  <c r="E150" s="1"/>
  <c r="M149"/>
  <c r="L149"/>
  <c r="H149"/>
  <c r="E149"/>
  <c r="K149" s="1"/>
  <c r="J148"/>
  <c r="J147" s="1"/>
  <c r="I148"/>
  <c r="H148"/>
  <c r="G148"/>
  <c r="M148" s="1"/>
  <c r="F148"/>
  <c r="E148" s="1"/>
  <c r="K148" s="1"/>
  <c r="I147"/>
  <c r="G147"/>
  <c r="M147" s="1"/>
  <c r="M146"/>
  <c r="L146"/>
  <c r="H146"/>
  <c r="H145" s="1"/>
  <c r="E146"/>
  <c r="K146" s="1"/>
  <c r="J145"/>
  <c r="I145"/>
  <c r="G145"/>
  <c r="M145" s="1"/>
  <c r="F145"/>
  <c r="L145" s="1"/>
  <c r="E145"/>
  <c r="K145" s="1"/>
  <c r="L144"/>
  <c r="J144"/>
  <c r="M144" s="1"/>
  <c r="E144"/>
  <c r="J143"/>
  <c r="J142" s="1"/>
  <c r="I143"/>
  <c r="G143"/>
  <c r="M143" s="1"/>
  <c r="F143"/>
  <c r="E143" s="1"/>
  <c r="I142"/>
  <c r="G142"/>
  <c r="M141"/>
  <c r="L141"/>
  <c r="H141"/>
  <c r="H140" s="1"/>
  <c r="H139" s="1"/>
  <c r="E141"/>
  <c r="K141" s="1"/>
  <c r="J140"/>
  <c r="I140"/>
  <c r="I139" s="1"/>
  <c r="G140"/>
  <c r="G139" s="1"/>
  <c r="M139" s="1"/>
  <c r="F140"/>
  <c r="L140" s="1"/>
  <c r="E140"/>
  <c r="K140" s="1"/>
  <c r="J139"/>
  <c r="F139"/>
  <c r="E139" s="1"/>
  <c r="K139" s="1"/>
  <c r="M138"/>
  <c r="L138"/>
  <c r="H138"/>
  <c r="E138"/>
  <c r="K138" s="1"/>
  <c r="M137"/>
  <c r="I137"/>
  <c r="H137" s="1"/>
  <c r="F137"/>
  <c r="E137" s="1"/>
  <c r="K137" s="1"/>
  <c r="M136"/>
  <c r="M135"/>
  <c r="L135"/>
  <c r="H135"/>
  <c r="E135"/>
  <c r="K135" s="1"/>
  <c r="M134"/>
  <c r="I134"/>
  <c r="H134"/>
  <c r="F134"/>
  <c r="L134" s="1"/>
  <c r="E134"/>
  <c r="K134" s="1"/>
  <c r="M133"/>
  <c r="I133"/>
  <c r="H133" s="1"/>
  <c r="F133"/>
  <c r="E133" s="1"/>
  <c r="M132"/>
  <c r="I132"/>
  <c r="L132" s="1"/>
  <c r="E132"/>
  <c r="M131"/>
  <c r="I131"/>
  <c r="H131" s="1"/>
  <c r="F131"/>
  <c r="L131" s="1"/>
  <c r="E131"/>
  <c r="M130"/>
  <c r="F130"/>
  <c r="E130" s="1"/>
  <c r="M129"/>
  <c r="I129"/>
  <c r="L129" s="1"/>
  <c r="E129"/>
  <c r="M128"/>
  <c r="I128"/>
  <c r="H128" s="1"/>
  <c r="G128"/>
  <c r="F128"/>
  <c r="M127"/>
  <c r="G127"/>
  <c r="F127"/>
  <c r="M126"/>
  <c r="L126"/>
  <c r="K126"/>
  <c r="E126"/>
  <c r="M125"/>
  <c r="I125"/>
  <c r="F125"/>
  <c r="L125" s="1"/>
  <c r="I124"/>
  <c r="G124"/>
  <c r="M124" s="1"/>
  <c r="M123"/>
  <c r="L123"/>
  <c r="H123"/>
  <c r="E123"/>
  <c r="K123" s="1"/>
  <c r="J122"/>
  <c r="I122"/>
  <c r="H122" s="1"/>
  <c r="G122"/>
  <c r="G121" s="1"/>
  <c r="M121" s="1"/>
  <c r="F122"/>
  <c r="L122" s="1"/>
  <c r="E122"/>
  <c r="J121"/>
  <c r="F121"/>
  <c r="E121" s="1"/>
  <c r="M120"/>
  <c r="I120"/>
  <c r="L120" s="1"/>
  <c r="H120"/>
  <c r="K120" s="1"/>
  <c r="E120"/>
  <c r="M119"/>
  <c r="I119"/>
  <c r="H119"/>
  <c r="G119"/>
  <c r="F119"/>
  <c r="L119" s="1"/>
  <c r="M118"/>
  <c r="I118"/>
  <c r="H118" s="1"/>
  <c r="G118"/>
  <c r="F118"/>
  <c r="M117"/>
  <c r="I117"/>
  <c r="L117" s="1"/>
  <c r="E117"/>
  <c r="M116"/>
  <c r="I116"/>
  <c r="H116" s="1"/>
  <c r="F116"/>
  <c r="L116" s="1"/>
  <c r="E116"/>
  <c r="M115"/>
  <c r="I115"/>
  <c r="H115" s="1"/>
  <c r="E115"/>
  <c r="M114"/>
  <c r="F114"/>
  <c r="E114" s="1"/>
  <c r="M113"/>
  <c r="L112"/>
  <c r="J112"/>
  <c r="M112" s="1"/>
  <c r="E112"/>
  <c r="J111"/>
  <c r="J110" s="1"/>
  <c r="I111"/>
  <c r="H111"/>
  <c r="G111"/>
  <c r="M111" s="1"/>
  <c r="F111"/>
  <c r="E111" s="1"/>
  <c r="K111" s="1"/>
  <c r="I110"/>
  <c r="H110" s="1"/>
  <c r="G110"/>
  <c r="M110" s="1"/>
  <c r="M109"/>
  <c r="L109"/>
  <c r="H109"/>
  <c r="E109"/>
  <c r="K109" s="1"/>
  <c r="J108"/>
  <c r="I108"/>
  <c r="H108" s="1"/>
  <c r="G108"/>
  <c r="G107" s="1"/>
  <c r="M107" s="1"/>
  <c r="F108"/>
  <c r="L108" s="1"/>
  <c r="E108"/>
  <c r="K108" s="1"/>
  <c r="J107"/>
  <c r="F107"/>
  <c r="E107" s="1"/>
  <c r="L106"/>
  <c r="J106"/>
  <c r="M106" s="1"/>
  <c r="E106"/>
  <c r="I105"/>
  <c r="G105"/>
  <c r="F105"/>
  <c r="L105" s="1"/>
  <c r="E105"/>
  <c r="L104"/>
  <c r="J104"/>
  <c r="J103" s="1"/>
  <c r="E104"/>
  <c r="L103"/>
  <c r="I103"/>
  <c r="G103"/>
  <c r="F103"/>
  <c r="I102"/>
  <c r="G102"/>
  <c r="M101"/>
  <c r="L101"/>
  <c r="H101"/>
  <c r="E101"/>
  <c r="K101" s="1"/>
  <c r="J100"/>
  <c r="I100"/>
  <c r="G100"/>
  <c r="M100" s="1"/>
  <c r="F100"/>
  <c r="L100" s="1"/>
  <c r="E100"/>
  <c r="M99"/>
  <c r="K99"/>
  <c r="E99"/>
  <c r="J98"/>
  <c r="I98"/>
  <c r="H98" s="1"/>
  <c r="K98" s="1"/>
  <c r="G98"/>
  <c r="G97" s="1"/>
  <c r="F98"/>
  <c r="L98" s="1"/>
  <c r="E98"/>
  <c r="J97"/>
  <c r="F97"/>
  <c r="E97" s="1"/>
  <c r="L96"/>
  <c r="J96"/>
  <c r="M96" s="1"/>
  <c r="H96"/>
  <c r="K96" s="1"/>
  <c r="E96"/>
  <c r="J95"/>
  <c r="I95"/>
  <c r="G95"/>
  <c r="M95" s="1"/>
  <c r="F95"/>
  <c r="L95" s="1"/>
  <c r="E95"/>
  <c r="L94"/>
  <c r="J94"/>
  <c r="J93" s="1"/>
  <c r="E94"/>
  <c r="L93"/>
  <c r="I93"/>
  <c r="G93"/>
  <c r="F93"/>
  <c r="I92"/>
  <c r="M91"/>
  <c r="L91"/>
  <c r="I91"/>
  <c r="E91"/>
  <c r="M90"/>
  <c r="I90"/>
  <c r="H90" s="1"/>
  <c r="F90"/>
  <c r="M89"/>
  <c r="L89"/>
  <c r="H89"/>
  <c r="E89"/>
  <c r="K89" s="1"/>
  <c r="M88"/>
  <c r="L88"/>
  <c r="H88"/>
  <c r="E88"/>
  <c r="M87"/>
  <c r="M86"/>
  <c r="I86"/>
  <c r="H86" s="1"/>
  <c r="E86"/>
  <c r="M85"/>
  <c r="F85"/>
  <c r="E85" s="1"/>
  <c r="M84"/>
  <c r="I84"/>
  <c r="L84" s="1"/>
  <c r="E84"/>
  <c r="M83"/>
  <c r="I83"/>
  <c r="H83" s="1"/>
  <c r="G83"/>
  <c r="F83"/>
  <c r="M82"/>
  <c r="M81"/>
  <c r="I81"/>
  <c r="H81" s="1"/>
  <c r="E81"/>
  <c r="M80"/>
  <c r="F80"/>
  <c r="E80" s="1"/>
  <c r="M79"/>
  <c r="I79"/>
  <c r="L79" s="1"/>
  <c r="L78" s="1"/>
  <c r="E79"/>
  <c r="M78"/>
  <c r="I78"/>
  <c r="H78" s="1"/>
  <c r="F78"/>
  <c r="E78"/>
  <c r="M77"/>
  <c r="M76"/>
  <c r="I76"/>
  <c r="L76" s="1"/>
  <c r="E76"/>
  <c r="M75"/>
  <c r="I75"/>
  <c r="H75" s="1"/>
  <c r="F75"/>
  <c r="E75"/>
  <c r="M74"/>
  <c r="I74"/>
  <c r="H74" s="1"/>
  <c r="E74"/>
  <c r="M73"/>
  <c r="F73"/>
  <c r="J72"/>
  <c r="G72"/>
  <c r="M72" s="1"/>
  <c r="M71"/>
  <c r="I71"/>
  <c r="L71" s="1"/>
  <c r="E71"/>
  <c r="M70"/>
  <c r="F70"/>
  <c r="M69"/>
  <c r="L69"/>
  <c r="H69"/>
  <c r="E69"/>
  <c r="K69" s="1"/>
  <c r="M68"/>
  <c r="L68"/>
  <c r="H68"/>
  <c r="E68"/>
  <c r="M67"/>
  <c r="M66"/>
  <c r="I66"/>
  <c r="H66" s="1"/>
  <c r="E66"/>
  <c r="M65"/>
  <c r="I65"/>
  <c r="H65" s="1"/>
  <c r="F65"/>
  <c r="E65" s="1"/>
  <c r="L64"/>
  <c r="I64"/>
  <c r="H64" s="1"/>
  <c r="E64"/>
  <c r="M63"/>
  <c r="I63"/>
  <c r="H63" s="1"/>
  <c r="F63"/>
  <c r="F62" s="1"/>
  <c r="M62"/>
  <c r="J62"/>
  <c r="I62"/>
  <c r="H62" s="1"/>
  <c r="G62"/>
  <c r="E62"/>
  <c r="K62" s="1"/>
  <c r="M61"/>
  <c r="L61"/>
  <c r="I61"/>
  <c r="H61" s="1"/>
  <c r="E61"/>
  <c r="K61" s="1"/>
  <c r="M60"/>
  <c r="I60"/>
  <c r="H60" s="1"/>
  <c r="F60"/>
  <c r="E60" s="1"/>
  <c r="M59"/>
  <c r="M58"/>
  <c r="L58"/>
  <c r="H58"/>
  <c r="E58"/>
  <c r="K58" s="1"/>
  <c r="M57"/>
  <c r="I57"/>
  <c r="H57"/>
  <c r="F57"/>
  <c r="L57" s="1"/>
  <c r="E57"/>
  <c r="K57" s="1"/>
  <c r="M56"/>
  <c r="L56"/>
  <c r="H56"/>
  <c r="E56"/>
  <c r="K56" s="1"/>
  <c r="M55"/>
  <c r="I55"/>
  <c r="H55"/>
  <c r="F55"/>
  <c r="L55" s="1"/>
  <c r="E55"/>
  <c r="K55" s="1"/>
  <c r="M54"/>
  <c r="L54"/>
  <c r="H54"/>
  <c r="E54"/>
  <c r="K54" s="1"/>
  <c r="M53"/>
  <c r="I53"/>
  <c r="H53"/>
  <c r="F53"/>
  <c r="L53" s="1"/>
  <c r="E53"/>
  <c r="K53" s="1"/>
  <c r="L52"/>
  <c r="J52"/>
  <c r="M52" s="1"/>
  <c r="I52"/>
  <c r="H52"/>
  <c r="F52"/>
  <c r="E52"/>
  <c r="K52" s="1"/>
  <c r="M51"/>
  <c r="I51"/>
  <c r="L51" s="1"/>
  <c r="E51"/>
  <c r="M50"/>
  <c r="I50"/>
  <c r="H50" s="1"/>
  <c r="F50"/>
  <c r="M49"/>
  <c r="M48"/>
  <c r="I48"/>
  <c r="L48" s="1"/>
  <c r="E48"/>
  <c r="M47"/>
  <c r="F47"/>
  <c r="M46"/>
  <c r="M45"/>
  <c r="I45"/>
  <c r="L45" s="1"/>
  <c r="E45"/>
  <c r="M44"/>
  <c r="F44"/>
  <c r="M43"/>
  <c r="M42"/>
  <c r="I42"/>
  <c r="L42" s="1"/>
  <c r="E42"/>
  <c r="M41"/>
  <c r="F41"/>
  <c r="M40"/>
  <c r="I40"/>
  <c r="L40" s="1"/>
  <c r="E40"/>
  <c r="M39"/>
  <c r="F39"/>
  <c r="E39"/>
  <c r="M38"/>
  <c r="I38"/>
  <c r="H38" s="1"/>
  <c r="H37" s="1"/>
  <c r="E38"/>
  <c r="I37"/>
  <c r="L37" s="1"/>
  <c r="G37"/>
  <c r="M37" s="1"/>
  <c r="F37"/>
  <c r="E37"/>
  <c r="M36"/>
  <c r="I36"/>
  <c r="H36" s="1"/>
  <c r="H35" s="1"/>
  <c r="E36"/>
  <c r="G35"/>
  <c r="M35" s="1"/>
  <c r="F35"/>
  <c r="E35"/>
  <c r="M34"/>
  <c r="L34"/>
  <c r="H34"/>
  <c r="E34"/>
  <c r="K34" s="1"/>
  <c r="M33"/>
  <c r="I33"/>
  <c r="H33"/>
  <c r="F33"/>
  <c r="L33" s="1"/>
  <c r="E33"/>
  <c r="K33" s="1"/>
  <c r="M32"/>
  <c r="I32"/>
  <c r="H32" s="1"/>
  <c r="E32"/>
  <c r="J31"/>
  <c r="G31"/>
  <c r="M31" s="1"/>
  <c r="F31"/>
  <c r="M30"/>
  <c r="I30"/>
  <c r="L30" s="1"/>
  <c r="E30"/>
  <c r="M29"/>
  <c r="G29"/>
  <c r="F29"/>
  <c r="M28"/>
  <c r="I28"/>
  <c r="L28" s="1"/>
  <c r="H28"/>
  <c r="K28" s="1"/>
  <c r="E28"/>
  <c r="J27"/>
  <c r="I27"/>
  <c r="G27"/>
  <c r="M27" s="1"/>
  <c r="F27"/>
  <c r="L27" s="1"/>
  <c r="E27"/>
  <c r="M26"/>
  <c r="I26"/>
  <c r="L26" s="1"/>
  <c r="E26"/>
  <c r="I25"/>
  <c r="L25" s="1"/>
  <c r="G25"/>
  <c r="M25" s="1"/>
  <c r="F25"/>
  <c r="E25"/>
  <c r="M24"/>
  <c r="I24"/>
  <c r="L24" s="1"/>
  <c r="E24"/>
  <c r="I23"/>
  <c r="L23" s="1"/>
  <c r="G23"/>
  <c r="M23" s="1"/>
  <c r="F23"/>
  <c r="E23"/>
  <c r="M22"/>
  <c r="I22"/>
  <c r="L22" s="1"/>
  <c r="E22"/>
  <c r="G21"/>
  <c r="M21" s="1"/>
  <c r="F21"/>
  <c r="J20"/>
  <c r="M20" s="1"/>
  <c r="M19"/>
  <c r="I19"/>
  <c r="L19" s="1"/>
  <c r="E19"/>
  <c r="G18"/>
  <c r="E18" s="1"/>
  <c r="F18"/>
  <c r="G17"/>
  <c r="M17" s="1"/>
  <c r="F17"/>
  <c r="E17"/>
  <c r="I18" l="1"/>
  <c r="I29"/>
  <c r="H29" s="1"/>
  <c r="K37"/>
  <c r="K38"/>
  <c r="I44"/>
  <c r="H44" s="1"/>
  <c r="L75"/>
  <c r="I77"/>
  <c r="H77" s="1"/>
  <c r="K78"/>
  <c r="H79"/>
  <c r="K79" s="1"/>
  <c r="I80"/>
  <c r="H80" s="1"/>
  <c r="K81"/>
  <c r="L81"/>
  <c r="J105"/>
  <c r="M105" s="1"/>
  <c r="H106"/>
  <c r="K106" s="1"/>
  <c r="K116"/>
  <c r="H117"/>
  <c r="K117" s="1"/>
  <c r="I127"/>
  <c r="H127" s="1"/>
  <c r="L128"/>
  <c r="H129"/>
  <c r="K129" s="1"/>
  <c r="I130"/>
  <c r="H130" s="1"/>
  <c r="K131"/>
  <c r="H132"/>
  <c r="K132" s="1"/>
  <c r="M142"/>
  <c r="I170"/>
  <c r="I169" s="1"/>
  <c r="I197"/>
  <c r="H197" s="1"/>
  <c r="K198"/>
  <c r="H199"/>
  <c r="K199" s="1"/>
  <c r="I200"/>
  <c r="H200" s="1"/>
  <c r="K201"/>
  <c r="H202"/>
  <c r="K202" s="1"/>
  <c r="I283"/>
  <c r="H283" s="1"/>
  <c r="I322"/>
  <c r="H322" s="1"/>
  <c r="L323"/>
  <c r="H324"/>
  <c r="K324" s="1"/>
  <c r="I332"/>
  <c r="H332" s="1"/>
  <c r="L333"/>
  <c r="H334"/>
  <c r="K334" s="1"/>
  <c r="L350"/>
  <c r="I355"/>
  <c r="H355" s="1"/>
  <c r="L373"/>
  <c r="L380"/>
  <c r="I383"/>
  <c r="H383" s="1"/>
  <c r="L383"/>
  <c r="L29"/>
  <c r="H30"/>
  <c r="K30" s="1"/>
  <c r="H40"/>
  <c r="K40" s="1"/>
  <c r="I41"/>
  <c r="L44"/>
  <c r="I47"/>
  <c r="H47" s="1"/>
  <c r="L50"/>
  <c r="I59"/>
  <c r="H59" s="1"/>
  <c r="K60"/>
  <c r="I70"/>
  <c r="H70" s="1"/>
  <c r="I73"/>
  <c r="K74"/>
  <c r="L74"/>
  <c r="K75"/>
  <c r="H76"/>
  <c r="K76" s="1"/>
  <c r="K80"/>
  <c r="H84"/>
  <c r="K84" s="1"/>
  <c r="I85"/>
  <c r="H95"/>
  <c r="H105"/>
  <c r="I114"/>
  <c r="H114" s="1"/>
  <c r="L118"/>
  <c r="L127"/>
  <c r="M154"/>
  <c r="M157"/>
  <c r="K170"/>
  <c r="H171"/>
  <c r="H170" s="1"/>
  <c r="H169" s="1"/>
  <c r="K169" s="1"/>
  <c r="I178"/>
  <c r="L178" s="1"/>
  <c r="H179"/>
  <c r="I183"/>
  <c r="I189"/>
  <c r="H189" s="1"/>
  <c r="I246"/>
  <c r="H246" s="1"/>
  <c r="L251"/>
  <c r="K280"/>
  <c r="H281"/>
  <c r="K281" s="1"/>
  <c r="I290"/>
  <c r="J298"/>
  <c r="M298" s="1"/>
  <c r="H300"/>
  <c r="K300" s="1"/>
  <c r="H313"/>
  <c r="M314"/>
  <c r="H316"/>
  <c r="M317"/>
  <c r="L322"/>
  <c r="I327"/>
  <c r="H327" s="1"/>
  <c r="K328"/>
  <c r="L330"/>
  <c r="L332"/>
  <c r="I349"/>
  <c r="K350"/>
  <c r="H351"/>
  <c r="K351" s="1"/>
  <c r="K355"/>
  <c r="H356"/>
  <c r="K356" s="1"/>
  <c r="K367"/>
  <c r="I372"/>
  <c r="H372" s="1"/>
  <c r="K373"/>
  <c r="H374"/>
  <c r="K374" s="1"/>
  <c r="I375"/>
  <c r="H375" s="1"/>
  <c r="K380"/>
  <c r="H381"/>
  <c r="K381" s="1"/>
  <c r="I382"/>
  <c r="H382" s="1"/>
  <c r="K383"/>
  <c r="H384"/>
  <c r="K384" s="1"/>
  <c r="I21"/>
  <c r="I35"/>
  <c r="L35" s="1"/>
  <c r="I39"/>
  <c r="H39" s="1"/>
  <c r="K39" s="1"/>
  <c r="L41"/>
  <c r="L47"/>
  <c r="K95"/>
  <c r="K105"/>
  <c r="K114"/>
  <c r="I175"/>
  <c r="L183"/>
  <c r="K189"/>
  <c r="K375"/>
  <c r="J92"/>
  <c r="H93"/>
  <c r="J102"/>
  <c r="M102" s="1"/>
  <c r="H103"/>
  <c r="K32"/>
  <c r="K35"/>
  <c r="K36"/>
  <c r="H71"/>
  <c r="I67"/>
  <c r="H67" s="1"/>
  <c r="H91"/>
  <c r="I87"/>
  <c r="H87" s="1"/>
  <c r="E93"/>
  <c r="F92"/>
  <c r="E103"/>
  <c r="F102"/>
  <c r="K181"/>
  <c r="M262"/>
  <c r="G256"/>
  <c r="M256" s="1"/>
  <c r="M279"/>
  <c r="E279"/>
  <c r="K279" s="1"/>
  <c r="E21"/>
  <c r="L21"/>
  <c r="L32"/>
  <c r="L36"/>
  <c r="L38"/>
  <c r="G16"/>
  <c r="H18"/>
  <c r="K18" s="1"/>
  <c r="M18"/>
  <c r="H19"/>
  <c r="K19" s="1"/>
  <c r="F20"/>
  <c r="H22"/>
  <c r="H21" s="1"/>
  <c r="H24"/>
  <c r="H23" s="1"/>
  <c r="K23" s="1"/>
  <c r="H26"/>
  <c r="H25" s="1"/>
  <c r="K25" s="1"/>
  <c r="H27"/>
  <c r="K27" s="1"/>
  <c r="E29"/>
  <c r="K29" s="1"/>
  <c r="E31"/>
  <c r="I31"/>
  <c r="H31" s="1"/>
  <c r="E41"/>
  <c r="H42"/>
  <c r="H41" s="1"/>
  <c r="F43"/>
  <c r="I43"/>
  <c r="H43" s="1"/>
  <c r="E44"/>
  <c r="K44" s="1"/>
  <c r="H45"/>
  <c r="K45" s="1"/>
  <c r="F46"/>
  <c r="I46"/>
  <c r="H46" s="1"/>
  <c r="E47"/>
  <c r="K47" s="1"/>
  <c r="H48"/>
  <c r="K48" s="1"/>
  <c r="F49"/>
  <c r="I49"/>
  <c r="H49" s="1"/>
  <c r="E50"/>
  <c r="K50" s="1"/>
  <c r="H51"/>
  <c r="K51" s="1"/>
  <c r="F59"/>
  <c r="K65"/>
  <c r="L65"/>
  <c r="K66"/>
  <c r="L66"/>
  <c r="K68"/>
  <c r="F77"/>
  <c r="L85"/>
  <c r="K86"/>
  <c r="L86"/>
  <c r="K88"/>
  <c r="G92"/>
  <c r="M92" s="1"/>
  <c r="M97"/>
  <c r="M98"/>
  <c r="K115"/>
  <c r="K122"/>
  <c r="K130"/>
  <c r="K133"/>
  <c r="H147"/>
  <c r="K151"/>
  <c r="H153"/>
  <c r="H156"/>
  <c r="H159"/>
  <c r="K184"/>
  <c r="K190"/>
  <c r="H191"/>
  <c r="K197"/>
  <c r="K200"/>
  <c r="K207"/>
  <c r="G203"/>
  <c r="M233"/>
  <c r="H238"/>
  <c r="K242"/>
  <c r="K247"/>
  <c r="K249"/>
  <c r="K253"/>
  <c r="H256"/>
  <c r="K271"/>
  <c r="K287"/>
  <c r="K64"/>
  <c r="E63"/>
  <c r="K63" s="1"/>
  <c r="E70"/>
  <c r="K70" s="1"/>
  <c r="F67"/>
  <c r="E73"/>
  <c r="F72"/>
  <c r="L83"/>
  <c r="E83"/>
  <c r="K83" s="1"/>
  <c r="F82"/>
  <c r="H85"/>
  <c r="K85" s="1"/>
  <c r="I82"/>
  <c r="H82" s="1"/>
  <c r="E90"/>
  <c r="K90" s="1"/>
  <c r="F87"/>
  <c r="M94"/>
  <c r="H94"/>
  <c r="K94" s="1"/>
  <c r="H100"/>
  <c r="K100" s="1"/>
  <c r="I97"/>
  <c r="M104"/>
  <c r="H104"/>
  <c r="K104" s="1"/>
  <c r="K246"/>
  <c r="E245"/>
  <c r="L60"/>
  <c r="L63"/>
  <c r="L62" s="1"/>
  <c r="L70"/>
  <c r="K71"/>
  <c r="L73"/>
  <c r="L80"/>
  <c r="L90"/>
  <c r="K91"/>
  <c r="H92"/>
  <c r="M93"/>
  <c r="H102"/>
  <c r="M103"/>
  <c r="K230"/>
  <c r="E277"/>
  <c r="K277" s="1"/>
  <c r="F276"/>
  <c r="E282"/>
  <c r="H290"/>
  <c r="I289"/>
  <c r="H293"/>
  <c r="I292"/>
  <c r="H292" s="1"/>
  <c r="E296"/>
  <c r="K296" s="1"/>
  <c r="F295"/>
  <c r="L299"/>
  <c r="H299"/>
  <c r="K299" s="1"/>
  <c r="I298"/>
  <c r="H305"/>
  <c r="I304"/>
  <c r="H304" s="1"/>
  <c r="K308"/>
  <c r="E307"/>
  <c r="K307" s="1"/>
  <c r="L107"/>
  <c r="M108"/>
  <c r="L111"/>
  <c r="L114"/>
  <c r="L115"/>
  <c r="M122"/>
  <c r="L130"/>
  <c r="L133"/>
  <c r="L137"/>
  <c r="L139"/>
  <c r="M140"/>
  <c r="L143"/>
  <c r="L148"/>
  <c r="M151"/>
  <c r="L154"/>
  <c r="L157"/>
  <c r="L160"/>
  <c r="L162"/>
  <c r="L167"/>
  <c r="L169"/>
  <c r="M170"/>
  <c r="K171"/>
  <c r="L172"/>
  <c r="L175"/>
  <c r="M176"/>
  <c r="L181"/>
  <c r="L184"/>
  <c r="L189"/>
  <c r="L190"/>
  <c r="L192"/>
  <c r="L197"/>
  <c r="L200"/>
  <c r="L207"/>
  <c r="M215"/>
  <c r="M203" s="1"/>
  <c r="L216"/>
  <c r="M219"/>
  <c r="L228"/>
  <c r="L230"/>
  <c r="M231"/>
  <c r="L239"/>
  <c r="M242"/>
  <c r="L246"/>
  <c r="L247"/>
  <c r="L249"/>
  <c r="L253"/>
  <c r="L257"/>
  <c r="K263"/>
  <c r="M263"/>
  <c r="L265"/>
  <c r="L266"/>
  <c r="L267"/>
  <c r="L271"/>
  <c r="G275"/>
  <c r="M280"/>
  <c r="M286"/>
  <c r="M287"/>
  <c r="M301"/>
  <c r="M302"/>
  <c r="K363"/>
  <c r="H276"/>
  <c r="I275"/>
  <c r="M278"/>
  <c r="H278"/>
  <c r="K278" s="1"/>
  <c r="H287"/>
  <c r="I286"/>
  <c r="H286" s="1"/>
  <c r="K286" s="1"/>
  <c r="E290"/>
  <c r="K290" s="1"/>
  <c r="F289"/>
  <c r="E293"/>
  <c r="K293" s="1"/>
  <c r="F292"/>
  <c r="H302"/>
  <c r="K302" s="1"/>
  <c r="I301"/>
  <c r="H301" s="1"/>
  <c r="K301" s="1"/>
  <c r="E305"/>
  <c r="F304"/>
  <c r="K370"/>
  <c r="E369"/>
  <c r="K369" s="1"/>
  <c r="I107"/>
  <c r="H107" s="1"/>
  <c r="K107" s="1"/>
  <c r="F110"/>
  <c r="H112"/>
  <c r="K112" s="1"/>
  <c r="F113"/>
  <c r="I113"/>
  <c r="H113" s="1"/>
  <c r="E118"/>
  <c r="K118" s="1"/>
  <c r="E119"/>
  <c r="K119" s="1"/>
  <c r="I121"/>
  <c r="H121" s="1"/>
  <c r="K121" s="1"/>
  <c r="F124"/>
  <c r="E125"/>
  <c r="K125" s="1"/>
  <c r="E127"/>
  <c r="K127" s="1"/>
  <c r="E128"/>
  <c r="K128" s="1"/>
  <c r="F136"/>
  <c r="I136"/>
  <c r="H136" s="1"/>
  <c r="F142"/>
  <c r="H144"/>
  <c r="H143" s="1"/>
  <c r="H142" s="1"/>
  <c r="F147"/>
  <c r="I150"/>
  <c r="H150" s="1"/>
  <c r="K150" s="1"/>
  <c r="F153"/>
  <c r="H155"/>
  <c r="K155" s="1"/>
  <c r="F156"/>
  <c r="H158"/>
  <c r="K158" s="1"/>
  <c r="F159"/>
  <c r="H164"/>
  <c r="K164" s="1"/>
  <c r="F166"/>
  <c r="F180"/>
  <c r="E183"/>
  <c r="F185"/>
  <c r="L185" s="1"/>
  <c r="I185"/>
  <c r="H185" s="1"/>
  <c r="K185" s="1"/>
  <c r="F188"/>
  <c r="I188"/>
  <c r="H188" s="1"/>
  <c r="F191"/>
  <c r="H212"/>
  <c r="K212" s="1"/>
  <c r="F215"/>
  <c r="I218"/>
  <c r="H218" s="1"/>
  <c r="K218" s="1"/>
  <c r="E224"/>
  <c r="K224" s="1"/>
  <c r="E225"/>
  <c r="K225" s="1"/>
  <c r="F227"/>
  <c r="I230"/>
  <c r="H230" s="1"/>
  <c r="F233"/>
  <c r="E234"/>
  <c r="K234" s="1"/>
  <c r="F238"/>
  <c r="I241"/>
  <c r="F244"/>
  <c r="F245"/>
  <c r="I245"/>
  <c r="F248"/>
  <c r="I248"/>
  <c r="H248" s="1"/>
  <c r="F256"/>
  <c r="I262"/>
  <c r="H262" s="1"/>
  <c r="K262" s="1"/>
  <c r="M276"/>
  <c r="M277"/>
  <c r="L277"/>
  <c r="L279"/>
  <c r="I282"/>
  <c r="H282" s="1"/>
  <c r="K283"/>
  <c r="L283"/>
  <c r="K284"/>
  <c r="L284"/>
  <c r="L286"/>
  <c r="L290"/>
  <c r="K291"/>
  <c r="L291"/>
  <c r="L293"/>
  <c r="K294"/>
  <c r="L294"/>
  <c r="H295"/>
  <c r="M296"/>
  <c r="L296"/>
  <c r="K303"/>
  <c r="L305"/>
  <c r="M307"/>
  <c r="J285"/>
  <c r="M285" s="1"/>
  <c r="K327"/>
  <c r="H336"/>
  <c r="K342"/>
  <c r="K353"/>
  <c r="K354"/>
  <c r="K368"/>
  <c r="H369"/>
  <c r="K372"/>
  <c r="K378"/>
  <c r="K382"/>
  <c r="M311"/>
  <c r="L314"/>
  <c r="L317"/>
  <c r="L320"/>
  <c r="L327"/>
  <c r="L328"/>
  <c r="M336"/>
  <c r="L337"/>
  <c r="L342"/>
  <c r="L349"/>
  <c r="L353"/>
  <c r="L354"/>
  <c r="M357"/>
  <c r="M358"/>
  <c r="L367"/>
  <c r="L368"/>
  <c r="L370"/>
  <c r="K371"/>
  <c r="L372"/>
  <c r="L375"/>
  <c r="L382"/>
  <c r="I310"/>
  <c r="H310" s="1"/>
  <c r="K310" s="1"/>
  <c r="F313"/>
  <c r="H315"/>
  <c r="K315" s="1"/>
  <c r="F316"/>
  <c r="H318"/>
  <c r="K318" s="1"/>
  <c r="F319"/>
  <c r="E322"/>
  <c r="K322" s="1"/>
  <c r="E323"/>
  <c r="K323" s="1"/>
  <c r="F326"/>
  <c r="I326"/>
  <c r="F329"/>
  <c r="I329"/>
  <c r="H329" s="1"/>
  <c r="E330"/>
  <c r="K330" s="1"/>
  <c r="E332"/>
  <c r="K332" s="1"/>
  <c r="E333"/>
  <c r="K333" s="1"/>
  <c r="I335"/>
  <c r="H335" s="1"/>
  <c r="F336"/>
  <c r="G339"/>
  <c r="M339" s="1"/>
  <c r="E340"/>
  <c r="K340" s="1"/>
  <c r="E344"/>
  <c r="K344" s="1"/>
  <c r="E345"/>
  <c r="K345" s="1"/>
  <c r="E348"/>
  <c r="G352"/>
  <c r="I352"/>
  <c r="L352" s="1"/>
  <c r="H357"/>
  <c r="K357" s="1"/>
  <c r="H358"/>
  <c r="K358" s="1"/>
  <c r="F360"/>
  <c r="E360" s="1"/>
  <c r="K360" s="1"/>
  <c r="I363"/>
  <c r="H363" s="1"/>
  <c r="F366"/>
  <c r="F347" s="1"/>
  <c r="I366"/>
  <c r="H366" s="1"/>
  <c r="L18" l="1"/>
  <c r="I17"/>
  <c r="L355"/>
  <c r="L170"/>
  <c r="K179"/>
  <c r="H178"/>
  <c r="K282"/>
  <c r="L39"/>
  <c r="H349"/>
  <c r="K349" s="1"/>
  <c r="I348"/>
  <c r="H183"/>
  <c r="I180"/>
  <c r="H180" s="1"/>
  <c r="H73"/>
  <c r="I72"/>
  <c r="H72" s="1"/>
  <c r="K183"/>
  <c r="K73"/>
  <c r="J274"/>
  <c r="E347"/>
  <c r="M352"/>
  <c r="G347"/>
  <c r="M347" s="1"/>
  <c r="L329"/>
  <c r="E329"/>
  <c r="K329" s="1"/>
  <c r="E244"/>
  <c r="L238"/>
  <c r="E238"/>
  <c r="K238" s="1"/>
  <c r="E233"/>
  <c r="L227"/>
  <c r="E227"/>
  <c r="K227" s="1"/>
  <c r="L215"/>
  <c r="E215"/>
  <c r="K215" s="1"/>
  <c r="F203"/>
  <c r="E203" s="1"/>
  <c r="L188"/>
  <c r="E188"/>
  <c r="K188" s="1"/>
  <c r="L113"/>
  <c r="E113"/>
  <c r="K113" s="1"/>
  <c r="L110"/>
  <c r="E110"/>
  <c r="K110" s="1"/>
  <c r="L304"/>
  <c r="E304"/>
  <c r="K304" s="1"/>
  <c r="L292"/>
  <c r="E292"/>
  <c r="K292" s="1"/>
  <c r="H352"/>
  <c r="I347"/>
  <c r="H347" s="1"/>
  <c r="I325"/>
  <c r="H325" s="1"/>
  <c r="H326"/>
  <c r="L319"/>
  <c r="E319"/>
  <c r="K319" s="1"/>
  <c r="L316"/>
  <c r="E316"/>
  <c r="K316" s="1"/>
  <c r="L313"/>
  <c r="E313"/>
  <c r="K313" s="1"/>
  <c r="L256"/>
  <c r="E256"/>
  <c r="L248"/>
  <c r="E248"/>
  <c r="K248" s="1"/>
  <c r="H241"/>
  <c r="K241" s="1"/>
  <c r="I233"/>
  <c r="H233" s="1"/>
  <c r="H203" s="1"/>
  <c r="L166"/>
  <c r="E166"/>
  <c r="K166" s="1"/>
  <c r="L159"/>
  <c r="E159"/>
  <c r="K159" s="1"/>
  <c r="L156"/>
  <c r="E156"/>
  <c r="K156" s="1"/>
  <c r="L153"/>
  <c r="E153"/>
  <c r="K153" s="1"/>
  <c r="L147"/>
  <c r="E147"/>
  <c r="K147" s="1"/>
  <c r="L142"/>
  <c r="E142"/>
  <c r="K142" s="1"/>
  <c r="L136"/>
  <c r="E136"/>
  <c r="K136" s="1"/>
  <c r="L124"/>
  <c r="E124"/>
  <c r="K124" s="1"/>
  <c r="L298"/>
  <c r="H298"/>
  <c r="K298" s="1"/>
  <c r="E72"/>
  <c r="K72" s="1"/>
  <c r="L67"/>
  <c r="E67"/>
  <c r="K67" s="1"/>
  <c r="E77"/>
  <c r="K77" s="1"/>
  <c r="L77"/>
  <c r="L59"/>
  <c r="E59"/>
  <c r="K59" s="1"/>
  <c r="E49"/>
  <c r="K49" s="1"/>
  <c r="L49"/>
  <c r="E46"/>
  <c r="K46" s="1"/>
  <c r="L46"/>
  <c r="E43"/>
  <c r="K43" s="1"/>
  <c r="L43"/>
  <c r="E20"/>
  <c r="F16"/>
  <c r="G335"/>
  <c r="M335" s="1"/>
  <c r="L150"/>
  <c r="E339"/>
  <c r="K339" s="1"/>
  <c r="L310"/>
  <c r="L301"/>
  <c r="L245"/>
  <c r="K305"/>
  <c r="L241"/>
  <c r="L218"/>
  <c r="L121"/>
  <c r="L282"/>
  <c r="K143"/>
  <c r="L262"/>
  <c r="K41"/>
  <c r="K31"/>
  <c r="K103"/>
  <c r="K93"/>
  <c r="I20"/>
  <c r="I16" s="1"/>
  <c r="K24"/>
  <c r="J16"/>
  <c r="J15" s="1"/>
  <c r="L366"/>
  <c r="E366"/>
  <c r="K366" s="1"/>
  <c r="L336"/>
  <c r="E336"/>
  <c r="K336" s="1"/>
  <c r="F335"/>
  <c r="L326"/>
  <c r="E326"/>
  <c r="F325"/>
  <c r="H245"/>
  <c r="K245" s="1"/>
  <c r="I244"/>
  <c r="H244" s="1"/>
  <c r="L191"/>
  <c r="E191"/>
  <c r="K191" s="1"/>
  <c r="L289"/>
  <c r="F285"/>
  <c r="E289"/>
  <c r="H275"/>
  <c r="M275"/>
  <c r="G274"/>
  <c r="M274" s="1"/>
  <c r="L295"/>
  <c r="E295"/>
  <c r="K295" s="1"/>
  <c r="I285"/>
  <c r="H285" s="1"/>
  <c r="H289"/>
  <c r="L276"/>
  <c r="E276"/>
  <c r="K276" s="1"/>
  <c r="F275"/>
  <c r="L97"/>
  <c r="H97"/>
  <c r="K97" s="1"/>
  <c r="L87"/>
  <c r="E87"/>
  <c r="K87" s="1"/>
  <c r="L82"/>
  <c r="E82"/>
  <c r="K82" s="1"/>
  <c r="G15"/>
  <c r="L102"/>
  <c r="E102"/>
  <c r="K102" s="1"/>
  <c r="L92"/>
  <c r="E92"/>
  <c r="K92" s="1"/>
  <c r="E352"/>
  <c r="K144"/>
  <c r="H20"/>
  <c r="K21"/>
  <c r="E180"/>
  <c r="K42"/>
  <c r="K26"/>
  <c r="K22"/>
  <c r="L31"/>
  <c r="H17" l="1"/>
  <c r="K17" s="1"/>
  <c r="L17"/>
  <c r="K180"/>
  <c r="K352"/>
  <c r="H348"/>
  <c r="K348" s="1"/>
  <c r="L348"/>
  <c r="H175"/>
  <c r="K175" s="1"/>
  <c r="K178"/>
  <c r="L180"/>
  <c r="M16"/>
  <c r="K326"/>
  <c r="L72"/>
  <c r="L244"/>
  <c r="M15"/>
  <c r="L275"/>
  <c r="E275"/>
  <c r="K275" s="1"/>
  <c r="F274"/>
  <c r="L285"/>
  <c r="E285"/>
  <c r="K285" s="1"/>
  <c r="E325"/>
  <c r="K325" s="1"/>
  <c r="L325"/>
  <c r="H16"/>
  <c r="F15"/>
  <c r="L16"/>
  <c r="I274"/>
  <c r="H274" s="1"/>
  <c r="L20"/>
  <c r="K233"/>
  <c r="K203" s="1"/>
  <c r="K244"/>
  <c r="L347"/>
  <c r="E335"/>
  <c r="K335" s="1"/>
  <c r="L335"/>
  <c r="K20"/>
  <c r="E16"/>
  <c r="K289"/>
  <c r="K256"/>
  <c r="L233"/>
  <c r="L203" s="1"/>
  <c r="K347"/>
  <c r="K16" l="1"/>
  <c r="E15"/>
  <c r="K15" s="1"/>
  <c r="E274"/>
  <c r="K274" s="1"/>
  <c r="L274"/>
  <c r="I15"/>
  <c r="H15" s="1"/>
  <c r="L15" l="1"/>
</calcChain>
</file>

<file path=xl/sharedStrings.xml><?xml version="1.0" encoding="utf-8"?>
<sst xmlns="http://schemas.openxmlformats.org/spreadsheetml/2006/main" count="1146" uniqueCount="320">
  <si>
    <t>БП08021</t>
  </si>
  <si>
    <t>Иные межбюджетные трансферты</t>
  </si>
  <si>
    <t>500</t>
  </si>
  <si>
    <t>Межбюджетные трансферты</t>
  </si>
  <si>
    <t>000</t>
  </si>
  <si>
    <t>Наказы избирателей депутатам Троснянского районного Совета народных депутатов</t>
  </si>
  <si>
    <t>БП00000</t>
  </si>
  <si>
    <t xml:space="preserve">Прочие межбюджетные трансферты общего характера бюджетам субъектов РФ и муниципальных образований </t>
  </si>
  <si>
    <t>БП08030</t>
  </si>
  <si>
    <t>Иные дотации</t>
  </si>
  <si>
    <t>1101</t>
  </si>
  <si>
    <t>200</t>
  </si>
  <si>
    <t>П338033</t>
  </si>
  <si>
    <t>Физическая культура</t>
  </si>
  <si>
    <t>Закупка товаров,работ и услуг для государственных (муниципальных) нужд</t>
  </si>
  <si>
    <t>Районная целевая программа "Развитие физической культуры и спорта в Троснянском районе на 2013-2017 годы"</t>
  </si>
  <si>
    <t>1003</t>
  </si>
  <si>
    <t>300</t>
  </si>
  <si>
    <t>П778037</t>
  </si>
  <si>
    <t>Социальное обеспечение неселения</t>
  </si>
  <si>
    <t>Социальное обеспечение и иные выплаты населению</t>
  </si>
  <si>
    <t>Районная целевая программа "Обеспечение жильем молодых семей в Троснянском районе на 2013-2017 годы"</t>
  </si>
  <si>
    <t>0801</t>
  </si>
  <si>
    <t>600</t>
  </si>
  <si>
    <t>ПА08148</t>
  </si>
  <si>
    <t>Культура</t>
  </si>
  <si>
    <t>Закупка товаров, работ и услуг для государственных (муниципальных) нужд</t>
  </si>
  <si>
    <t>Целевая мунципальная программа "Развитие архивного дела в Троснянском районе Орловской области на 2014-2019 годы"</t>
  </si>
  <si>
    <t>ПК17265</t>
  </si>
  <si>
    <t>Предоставление субсидий  бюджетным,автономным учреждениям и иным некоммерческим организациям</t>
  </si>
  <si>
    <t>Закон Орловской области от 26 января 2007 года №655-ОЗ "О наказах избирателей депутатам Орловского областного Совета народных депутатов" в рамках непрограммной части областного бюджета</t>
  </si>
  <si>
    <t>ПК18128</t>
  </si>
  <si>
    <t>Предоставление субсидий муниципальным бюджетным,автономным учреждениям и иным некоммерческим организациям</t>
  </si>
  <si>
    <t>Обеспечение деятельности (оказание услу) учреждений культуры в рамках мунципальной программы "Развитие культуры и искусства, сохранение и реконструкция военно-мемориальных объектов в троснянском районе Орловской области на 2015-2019 годы"</t>
  </si>
  <si>
    <t>ПК07179</t>
  </si>
  <si>
    <t xml:space="preserve">Муниципальная целевая программа   "Развитие культуры и искусства, сохранение и реконструкция военно-мемориальных объектов в Троснянском районе Орловской области в рамках реализации мероприятий подпрограммы "Сохранение и реконструкция военно-мемориальных объектов в Орловской области на 2013-2017г." государственной программы Орловской области "Развитие культуры и искусства, туризма, архивного дела , сохранение и реконструкция военно-мемориальных объектов в Орловской области  (2013-2017 годы) </t>
  </si>
  <si>
    <t>ПК08173</t>
  </si>
  <si>
    <t>Закупка товаров,работ и услуг для государственных (муницпальных) нужд</t>
  </si>
  <si>
    <t>Паспортизация братских захоронений и мемориалов, реставрационные и ремонтные работы на объектах культурного наследия в рамках мунципальной целевой программы "Развитие культуры и искусства, сохранение и реконструкция военно- мемориальных объекто в Тросняском районе Орловской области на 20159-2019 годы"</t>
  </si>
  <si>
    <t>0702</t>
  </si>
  <si>
    <t>Общее образование</t>
  </si>
  <si>
    <t>ПК18129</t>
  </si>
  <si>
    <t>Обеспечение деятельности (оказания услуг) учреждений дополнительного образования в сфере культуры и искусства в Троснянском районе" мунципальной программы Троснянского района "Развитие культуры и искусства, сохранение и реконструкция военно-мемориальных объектов в Троснянском районе Орловской области на 2015-2019 годы"</t>
  </si>
  <si>
    <t>ПК10000</t>
  </si>
  <si>
    <t>Подпрограмма "Развитие дополнительного образования в сфере культуры и исскуства в троснянском районе" мунципальной программы Троснянского района "Развитие культуры и искусства, сохранение и реконструкция военно-мемориальных объектов в Троснянском районе Орловской области на 2015-2019 годы"</t>
  </si>
  <si>
    <t>ПК00000</t>
  </si>
  <si>
    <t>Муниципальная целевая программа "Развитие культуры и искусства, сохранение и реконструкция военно-мемориальных объектов в троснянксом районе Орловской области на 2015-2019 годы"</t>
  </si>
  <si>
    <t>0707</t>
  </si>
  <si>
    <t>ПО48147</t>
  </si>
  <si>
    <t>Молодежная политика и оздоровление детей</t>
  </si>
  <si>
    <t>ПН08147</t>
  </si>
  <si>
    <t>Мунципальная программа "Комплексные меры противодействия злоупотреблению наркотиками и их незаконному обороту на 2014-2015 годы"</t>
  </si>
  <si>
    <t>ПО48127</t>
  </si>
  <si>
    <t>Организация летних оздоровительных лагерей в рамках подпрограммы "Организация отдыха в каникулярное время и трудовой занятости несовершеннолетних граждан" муницпальной программы Троснянского района " Развитие образования в Троснянском районе"</t>
  </si>
  <si>
    <t>ПО47085</t>
  </si>
  <si>
    <t>Софинансирование мероприятий по организации оздоровительной кампании для детей подпрограммы "Развитие системы дошкольного, общего образования и дополнительного образования детей и молодежи" государственной программы "Образование в Орловской области" в рамках подпрограммы "Организация отдыха в каникулярное время и трудовой деятельности несовершеннолетних граждан" муниципальной программы "Развитие образования в Троснянском районе"</t>
  </si>
  <si>
    <t>ПО40000</t>
  </si>
  <si>
    <t>Подпрограмма "Организация отдыха в каникулярное время и трудовой деятельности несовершеннолетних граждан"</t>
  </si>
  <si>
    <t>ПО38126</t>
  </si>
  <si>
    <t>Обеспечение деятельности (оказание услуг) учреждений дополнительного образования в рамках подпрограммы "Комплексная безопасность образовательных организаций Троснянского района" муниципальной программы троснянского района "Развитие образования в Троснянском районе"</t>
  </si>
  <si>
    <t>ПО38125</t>
  </si>
  <si>
    <t>Обеспечение деятельности (оказание услуг) образовательных учреждений в рамках подпрограммы "Комплексная безопасность образовательных организаций Троснянского района " муниципальной программы Троснянксого района "Развитие образования в Троснянксом районе"</t>
  </si>
  <si>
    <t>0701</t>
  </si>
  <si>
    <t>ПО18121</t>
  </si>
  <si>
    <t>Дошкольное образование</t>
  </si>
  <si>
    <t>ПО38124</t>
  </si>
  <si>
    <t>Обеспечение деятельности ( оказания услуг)  дошкольных образовательных учреждений в рамках подпрограммы "Комплексная безопасность образовательных организаций Троснянского района" муниципальной программы Троснянского района "Развитие образования в Троснянском районе"</t>
  </si>
  <si>
    <t>ПО30000</t>
  </si>
  <si>
    <t>Подпрограмма "Комплекнаая безопасность образовательных организаций Троснянского района"</t>
  </si>
  <si>
    <t>ПО28124</t>
  </si>
  <si>
    <t>Обеспечение деятельности (оказание услуг) образовательных учреждений дополнительного образования в рамках подпрограммы "Развитие системы общего и дополнительного образования Троснянского района" муниципальной программы Троснянского района "Развитие образования в троснянском районе"</t>
  </si>
  <si>
    <t>ПО27150</t>
  </si>
  <si>
    <t>Ежемесячное денежное вознаграждение за классное руководство в рамках подпрограммы " Развитие системы общего и дополнительного образования Троснянского района" муниципальной программы троснянского района " Развитие образования в Троснянском районе"</t>
  </si>
  <si>
    <t>ПО27241</t>
  </si>
  <si>
    <t>Возмещение расходов бюджета Троснянского муниципального района на обеспечение питанием учащихся муниципальных общеобразовательных учреждений в рамках  подпрограммы "Развитие системы  общего образования и дополнительного образования Троснянского района" муницпальной программы "Развитие образования в Троснянском районе"</t>
  </si>
  <si>
    <t>ПО27157</t>
  </si>
  <si>
    <t>Финансовое обеспечение государственных гарантий реализации прав на получение общедоступного и бесплатного 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рамках  подпрограммы "Развитие системы  общего  и дополнительного образования Троснянского района" муниципальной программы Троснянского района "Развитие образования в Троснянском районе"</t>
  </si>
  <si>
    <t>ПО28123</t>
  </si>
  <si>
    <t>Предоставление субсидий муниципальным бюджетным, автономным учреждениям и иным некоммерческим организациям</t>
  </si>
  <si>
    <t>Обеспечение деятельности (оказание услуг)  образовательных учреждений в рамках подпрограммы " Развитие системы общего и дополнительного образования Троснянского района" муниципальной программы Троснянского района "Развитие образования в Троснянском районе"</t>
  </si>
  <si>
    <t>ПО28122</t>
  </si>
  <si>
    <t>Обеспечение мероприятий подпрограммы "Развитие системы общего и дополнительного образования Троснянского района" муницпальной программы " Развитие образования в Троснянском районе"</t>
  </si>
  <si>
    <t>ПО27265</t>
  </si>
  <si>
    <t>ПО20000</t>
  </si>
  <si>
    <t>Подпрограмма "Развитие системы общего и дополнительного образования Троснянского района" муниципальной программы "Развитие образования в Троснянском районе"</t>
  </si>
  <si>
    <t>Обеспечение мероприятия "Повышение качества дошкольного образования, способствующего укреплению здоровья детей и их подготовке к обучению в школе" в рамках подпрограммы " Развитие системы дошкольного образования Троснянского района" муниципальной программы Троснянского района "Развитие образования в троснянском районе"</t>
  </si>
  <si>
    <t>ПО18120</t>
  </si>
  <si>
    <t xml:space="preserve">600 </t>
  </si>
  <si>
    <t>Обеспечение деятельности ( оказания услуг) детских дошкольных образовательных учреждений в рамках подпрограммы "Развитие системы дошкольного образования Троснянского района" муниципальной программы Троснянского района "Развитие образования в Троснянском районе"</t>
  </si>
  <si>
    <t>ПО17157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</si>
  <si>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рамках подпрограммы "Развитие системы дошкольного образования Троснянксого района" муниципальной программы Троснянского района "Развитие образования в Троснянском районе"</t>
  </si>
  <si>
    <t>ПО10000</t>
  </si>
  <si>
    <t>Подпрограмма "Развитие системы дошкольного образования Троснянского района"</t>
  </si>
  <si>
    <t>ПО00000</t>
  </si>
  <si>
    <t>Муниципальная программа "Развитие образования в Троснянском районе"</t>
  </si>
  <si>
    <t>П118031</t>
  </si>
  <si>
    <t>Другие вопросы в области национальной экономики</t>
  </si>
  <si>
    <t>Закупка товаров, работ и услуг для государственных (муниципальных )нужд</t>
  </si>
  <si>
    <t>Районная целевая программа "Развитие и поддержка малого и среднего предпринимательства в Троснянском районе на 2012-2020 годы"</t>
  </si>
  <si>
    <t>0409</t>
  </si>
  <si>
    <t>ПП08149</t>
  </si>
  <si>
    <t>Дорожное хозяйство (дорожные фонды)</t>
  </si>
  <si>
    <t>Программа поэтапного приведения пешеходных переходов, расположенных на автодорогах Троснянского района, примыкающим к границам образовательных учреждений, в соответствие новым стандартам безопасности на 2014-2018 годы"</t>
  </si>
  <si>
    <t>ПД18214</t>
  </si>
  <si>
    <t>Межевание и паспортизация местных автомобильных дорог общего пользования в рамках муниципальной целевой программы "Ремонт местных автодорог и улично-дорожной сети на территории троснянского района на 2013-2017 годы"</t>
  </si>
  <si>
    <t>ПД17265</t>
  </si>
  <si>
    <t>Реализация  Закон Орловской области от 26 января 2007 года №655-ОЗ "О наказах избирателей депутатам Орловского областного Совета народных депутатов" в рамках непрограммной части областного бюджета</t>
  </si>
  <si>
    <t>ПД18213</t>
  </si>
  <si>
    <t>Закупка товаров, работ и услуг для государственных (муниципальных ) нужд</t>
  </si>
  <si>
    <t>Капитальный ремонт, ремонт и содержание местных  автомобильных дорог общего пользования в рамках мунципальной целевой программы "Ремонт местных автодорог и улично-дорожной сети на территории Троснянского района на 2013-2017 годы</t>
  </si>
  <si>
    <t>ПД10000</t>
  </si>
  <si>
    <t>Муниципальная целевая программа "Ремонт местных автодорог и улично-дорожной сети на территории Троснянского района на 2013-2017 годы"</t>
  </si>
  <si>
    <t>0503</t>
  </si>
  <si>
    <t>ЧС08172</t>
  </si>
  <si>
    <t>Благоустройство</t>
  </si>
  <si>
    <t xml:space="preserve">Организация и осуществление мероприятий по территориальной обороне и гражданской обороне, защите населения и территории поселения от черезвычайных ситуаций природного и техногенного характера </t>
  </si>
  <si>
    <t>ЧС08171</t>
  </si>
  <si>
    <t>Обеспечение населения подведомственного муниципального образования местом массового отдыха у воды в рамках целевой программы "Обеспечение мероприятий гражданской обороны, предупреждения и ликвидации чрезвычайных ситуаций природного и техногенного характера, обеспечение пожарной безопасности и безопасности людей на водных объектах на территории Троснянского района в период 2014-2018 годов"</t>
  </si>
  <si>
    <t>0113</t>
  </si>
  <si>
    <t>ЧС08170</t>
  </si>
  <si>
    <t>Другие общегосударственные вопросы</t>
  </si>
  <si>
    <t>240</t>
  </si>
  <si>
    <t xml:space="preserve">Создание резервов материальных ресурсов для обучения и ликвидации чрезвычайных ситуаций и в целях гражданской обороны,обеспечения пожарной безопасности </t>
  </si>
  <si>
    <t>ЧС00000</t>
  </si>
  <si>
    <t>Муниципальная целевая программа "Обеспечение гражданской обороны, предупреждения и ликвидации чрезвычайных ситуаций природного и техногенного характера, обеспечение пожарной безопасности людей на водных объектах на территории Троснянксого района в период 2014-2018 гг"</t>
  </si>
  <si>
    <t>П888038</t>
  </si>
  <si>
    <t>Осуществление мероприятий по развитию сети плоскостных сооружений в сельской местности</t>
  </si>
  <si>
    <t>400</t>
  </si>
  <si>
    <t>П887265</t>
  </si>
  <si>
    <t>Капитальные вложения в объекты недвижимого имущества государственной (муниципальной) собственности</t>
  </si>
  <si>
    <t>П880000</t>
  </si>
  <si>
    <t>Подпрограмма "Строительство плоскостных спортивных сооружений"</t>
  </si>
  <si>
    <t>П818238</t>
  </si>
  <si>
    <t>Социальное обеспечение населения</t>
  </si>
  <si>
    <t>Софинансирование мероприятий федеральной целевой программы "Устойчивое развитие сельских территорий на 2014-2017 годы и на период до 2020 года" в рамках основного мероприятия "Улучшение жилищных условий граждан, проживающих в сельской местности, в том числе молодых семей и молодых специалистов" муниципальной программы Троснянского района "Устойчивое развитие сельских территорий на 2014-2017 годы и на период до 2020 года"</t>
  </si>
  <si>
    <t>П878239</t>
  </si>
  <si>
    <t>Реализация проектов (мероприятий) по поощрению и популяризации достижений в развитии сельских поселений муниципального района в рамках муниципальной программы Троснянского района "Устойчивое развитие сельских территорий на 2014-2015 годы"</t>
  </si>
  <si>
    <t>0502</t>
  </si>
  <si>
    <t>БП08172</t>
  </si>
  <si>
    <t>Коммунальное хозяйство</t>
  </si>
  <si>
    <t>Организация в границах поселения водоотведения, тепло- и водоснабжения</t>
  </si>
  <si>
    <t>П848038</t>
  </si>
  <si>
    <t xml:space="preserve">Капитальные вложения в объекты недвижимого имущества государственной (муниципальной) собственности </t>
  </si>
  <si>
    <t>Реализация мероприятия по обеспечению объектами инженерной инфраструктуры на территории сельских поселений Троснянского района муницпальной программы Троснянского района "Устойчивое развитие сельских территорий на 201-2017 годы и на период до 2020 года"</t>
  </si>
  <si>
    <t>Реализация проектов (мероприятий) по поощрению и популяризации достижений в развитии сельских поселений мунципального района в рамках муниципальной программы Троснянского района "Устойчивое развитие сельских территорий на 201-2015 годы"</t>
  </si>
  <si>
    <t>П800000</t>
  </si>
  <si>
    <t>Муниципальная программа "Устойчивое  развитие сельских территорий на 2014-2017 годы и на период до 2020 года"</t>
  </si>
  <si>
    <t>П408034</t>
  </si>
  <si>
    <t>Районная муниципальная целевая программа "Совершенствование системы профилактики правонарушений и усиление борьбы с преступностью в Троснянском районе на 2012-2016 годы"</t>
  </si>
  <si>
    <t>П408032</t>
  </si>
  <si>
    <t>Районная целевая программа "Содействие обеспечения безопасности дорожного движения в Троснянском районе в 2012-2020 годах"</t>
  </si>
  <si>
    <t>БП05134</t>
  </si>
  <si>
    <t>Обеспечение жильем отдельных категорий граждан, установленных Федеральным законом от 12 января 1995 года № 5-ФЗ "О ветеранах", в соотвтствии с Указом Президента РФ от 7 мая 2008 года № 714 "Об обеспечении  жильем ветеранов Великой отечественной войны 1941</t>
  </si>
  <si>
    <t>БП08041</t>
  </si>
  <si>
    <t xml:space="preserve">Создание условий массового отдыха житилей поселения и организации обустройства мест массового отдыха населения, включая обеспечение свободного доступа граждан к водным объектам общего пользования и их береговым полосам  </t>
  </si>
  <si>
    <t>БП08174</t>
  </si>
  <si>
    <t>Организация и содержание мест захоронений (кладбищ)</t>
  </si>
  <si>
    <t>БП08175</t>
  </si>
  <si>
    <t>Организация сбора и вывоза бытовых отходов и мусора в рамках непрограммной части бюджета муниципального района</t>
  </si>
  <si>
    <t>1403</t>
  </si>
  <si>
    <t>1402</t>
  </si>
  <si>
    <t>Поддержка мер по обеспечению сбалансированности бюджетов</t>
  </si>
  <si>
    <t>1401</t>
  </si>
  <si>
    <t>БП07156</t>
  </si>
  <si>
    <t>Дотации на выравнивание бюджетной обеспеченности субъектов Российской Федерации и муниципальных образований</t>
  </si>
  <si>
    <t>Дотация на выравнивание бюджетной обеспеченности сельских поселений</t>
  </si>
  <si>
    <t>1006</t>
  </si>
  <si>
    <t>БГ07160</t>
  </si>
  <si>
    <t>Другие вопросы в области социальной политики</t>
  </si>
  <si>
    <t>Социальные выплаты гражданам,кроме публичных нормативных социальных выплат</t>
  </si>
  <si>
    <t>Закупка товаров, работ и услуг для государственных (мунципальных) нужд</t>
  </si>
  <si>
    <t>100</t>
  </si>
  <si>
    <t>Расходы на выплаты персоналу в целях обеспечения выполнения функций государственными (муниципальными)  органами, казенными учреждениями, органами управления государственными внебюджетными фондами</t>
  </si>
  <si>
    <t>Выполнение полномочий в сфере опеки и попечительства в рамках  непрограммной части бюджета муниципального района</t>
  </si>
  <si>
    <t>1004</t>
  </si>
  <si>
    <t>БП05260</t>
  </si>
  <si>
    <t>Охрана семьи и детства</t>
  </si>
  <si>
    <t>Выплата единовременного пособия при всех формах устройства детей, лишенных родительского попечения, в семью в рамках подпрограммы "Реализация дополнительных гарантий прав детей-сирот и детей, оставшихся без попечения родителей, а также лиц из их числа" государственной программы Орловской области "Социальная поддержка граждан Орловской области"</t>
  </si>
  <si>
    <t>БП05248</t>
  </si>
  <si>
    <t>БП07248</t>
  </si>
  <si>
    <t>Содержание ребенка в семье опекуна и приемной семье, а также вознаграждение, причитающееся приемному родителю, в рамках подпрограммы "Реализация дополнительных гарантий прав детей-сирот и детей, оставшихся без попечения родителей, а также лиц из их числа" государственной программы Орловской области "Социальная поддержка граждан Орловской области"</t>
  </si>
  <si>
    <t>БП07151</t>
  </si>
  <si>
    <t>Компенсация части родительской платы за содержание ребенка в образовательных организациях, реализующих основную общеобразовательную программу дошкольного образования, в рамках  подпрограммы "Развитие системы дошкольного, общего образования и дополнительного образования детей и молодежи" государственной программы "Образование в Орловской области"</t>
  </si>
  <si>
    <t>БП075082</t>
  </si>
  <si>
    <t>БП07295</t>
  </si>
  <si>
    <t>Обеспечение жилищных прав детей-сирот и детей, оставшихся без попечения родителей, лиц из числа детей сирот и детей, оставшихся без попечения родителей в рамках государственной программы Орловской области "Стимулирование социального жилищного строительства в Орловской области"</t>
  </si>
  <si>
    <t>БП07133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</si>
  <si>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в рамках подпрограммы "Реализация дополнительных гарантий прав детей-сирот и детей, оставшихся без попечения родителей, а также лиц из их числа" государственной программы Орловской области "Социальная поддержка граждан Орловской области"</t>
  </si>
  <si>
    <t>1001</t>
  </si>
  <si>
    <t>БП08026</t>
  </si>
  <si>
    <t>Пенсионное обеспечение</t>
  </si>
  <si>
    <t xml:space="preserve">Дополнительное пенсионное обеспечение, доплата к пенсиям муниципальных служащих </t>
  </si>
  <si>
    <t>0709</t>
  </si>
  <si>
    <t>БП08024</t>
  </si>
  <si>
    <t>Другие вопросы в области образования</t>
  </si>
  <si>
    <t>Обеспечение деятельности (оказание услуг) учреждений, обеспечивающих предоставление услуг в сфере образования</t>
  </si>
  <si>
    <t>0501</t>
  </si>
  <si>
    <t>БП08016</t>
  </si>
  <si>
    <t>Жилищное хозяйство</t>
  </si>
  <si>
    <t>Капитальный ремонт муниципального жилищного фонда в рамках непрограммной части бюджета муниципального района</t>
  </si>
  <si>
    <t>0412</t>
  </si>
  <si>
    <t>БП08014</t>
  </si>
  <si>
    <t>Мероприятия по землеустройству и землепользованию</t>
  </si>
  <si>
    <t>0408</t>
  </si>
  <si>
    <t>800</t>
  </si>
  <si>
    <t>БП08012</t>
  </si>
  <si>
    <t>Транспорт</t>
  </si>
  <si>
    <t>Иные бюджетные ассигнования</t>
  </si>
  <si>
    <t>Субсидии на проведение отдельных мероприятий по другим видам транспорта</t>
  </si>
  <si>
    <t>0203</t>
  </si>
  <si>
    <t>БФ05118</t>
  </si>
  <si>
    <t>Мобилизация и вневойсковая подготовка</t>
  </si>
  <si>
    <t>Осуществление первичного воинского учета на территориях, где отсутствуют военные комиссариаты, в рамках  непрограммной части бюджета муниципального района</t>
  </si>
  <si>
    <t>БП07161</t>
  </si>
  <si>
    <t>БГ07161</t>
  </si>
  <si>
    <t>Расходы на выплаты персоналу в целях обеспечения выполнения функций государственными (муниципальными)  органами,казенными учреждениями, органами управления государственными внебюджетными фондами</t>
  </si>
  <si>
    <t>Выполнение  полномочий  в сфере трудовых отношений в рамках непрограммной части бюджета муниципального района</t>
  </si>
  <si>
    <t>БГ07159</t>
  </si>
  <si>
    <t>Выполнение государственных полномочий Орловской области по созданию комиссии по делам несовершеннолетних и защите их прав и организации деятельности этих комиссий в рамках непрограммной части областного бюджета</t>
  </si>
  <si>
    <t>БП07158</t>
  </si>
  <si>
    <t>БГ07158</t>
  </si>
  <si>
    <t xml:space="preserve">Создание  административных комиссий и определение перечня должностных лиц органов местного самоуправления, уполномоченных составлять протоколы об административных правонарушениях, в рамках непрограммной части бюджета муниципального района </t>
  </si>
  <si>
    <t>БП08039</t>
  </si>
  <si>
    <t>Реализация муниципальных  функций Троснянского района в сфере муниципального управления в рамках  непрограммной части бюджета муниципального района</t>
  </si>
  <si>
    <t>БП08011</t>
  </si>
  <si>
    <t>Оценка недвижимости, признание прав и регулирование отношений по муниципальной собственности в рамках непрограммной части бюджета муниципального района</t>
  </si>
  <si>
    <t>0111</t>
  </si>
  <si>
    <t>БП08010</t>
  </si>
  <si>
    <t>Резервные фонды</t>
  </si>
  <si>
    <t>Резервные фонды исполнительных органов местного самоуправления в рамках  непрограммной части бюджета муниципального района</t>
  </si>
  <si>
    <t>0104</t>
  </si>
  <si>
    <t>БП08009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</si>
  <si>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Федерации,местных администраций </t>
  </si>
  <si>
    <t>Глава местной администрации (исполнительно-распорядительного органа муниципального образования) в рамках непрограммной части бюджета муниципального района</t>
  </si>
  <si>
    <t>0804</t>
  </si>
  <si>
    <t>БП08008</t>
  </si>
  <si>
    <t>Другие вопросы в области культуры, кинематографии</t>
  </si>
  <si>
    <t>0106</t>
  </si>
  <si>
    <t xml:space="preserve">Обеспечение деятельности финансовых, налоговых и таможенных органов и органов финансового (финансово-бюджетного) надзора 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</si>
  <si>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 ,местных администраций 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</si>
  <si>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</si>
  <si>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</si>
  <si>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</si>
  <si>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Центральный аппарат в рамках непрограммной части бюджета муниципального района</t>
  </si>
  <si>
    <t>0102</t>
  </si>
  <si>
    <t>БП08007</t>
  </si>
  <si>
    <t>Функционирование высшего должностного лица субъекта Российской Федерации и муниципального образования</t>
  </si>
  <si>
    <t>Глава муниципального образования в рамках непрограммной части бюджета муниципального района</t>
  </si>
  <si>
    <t>Непрограммная часть бюджета муниципального района</t>
  </si>
  <si>
    <t>ИТОГО</t>
  </si>
  <si>
    <t>4</t>
  </si>
  <si>
    <t>3</t>
  </si>
  <si>
    <t>2</t>
  </si>
  <si>
    <t>За счет средств областного бюджета, тыс.руб.</t>
  </si>
  <si>
    <t>За счет средств бюджета муниципального района, тыс.руб.</t>
  </si>
  <si>
    <t>Всего тыс.рублей</t>
  </si>
  <si>
    <t>Уточненный план 2015г</t>
  </si>
  <si>
    <t>Поправки</t>
  </si>
  <si>
    <t>План 2015г</t>
  </si>
  <si>
    <t>РПр</t>
  </si>
  <si>
    <t>ВР</t>
  </si>
  <si>
    <t>ЦСР</t>
  </si>
  <si>
    <t>Совета народных депутатов</t>
  </si>
  <si>
    <t>к решению Троснянского районного</t>
  </si>
  <si>
    <t>Приложение 6</t>
  </si>
  <si>
    <t>Организация материально-технического и организационного обеспечения деятельности администрации района в рамках непрограммной части бюджета муниципального района</t>
  </si>
  <si>
    <t>БП08044</t>
  </si>
  <si>
    <t>БП08045</t>
  </si>
  <si>
    <t>БП08046</t>
  </si>
  <si>
    <t>БП08047</t>
  </si>
  <si>
    <t>БП08048</t>
  </si>
  <si>
    <t>БП08049</t>
  </si>
  <si>
    <t>Организация материально-технического и организационного обеспечения деятельности структурных подразделений администрации района (финансового отдела) в рамках непрограммной части бюджета муниципального района</t>
  </si>
  <si>
    <t>Организация материально-технического и организационного обеспечения деятельности структурных подразделений администрации района (отдел образования) в рамках непрограммной части бюджета муниципального района</t>
  </si>
  <si>
    <t>Организация материально-технического и организационного обеспечения деятельности структурных подразделений администрации района (отдел культуры и архивного дела) в рамках непрограммной части бюджета муниципального района</t>
  </si>
  <si>
    <t>Организация материально-технического и организационного обеспечения деятельности  администрации района (районный Совет) в рамках непрограммной части бюджета муниципального района</t>
  </si>
  <si>
    <t>Организация материально-технического и организационного обеспечения деятельности администрации района (контрольно-ревизионная комиссия) в рамках непрограммной части бюджета муниципального района</t>
  </si>
  <si>
    <t>Содержание и обеспечение деятельности единой дежурно- деспетчерской службы района</t>
  </si>
  <si>
    <t>Защита населения и территории от чрезвычайных ситуаций  природного и техногенного характера, гражданская оборона</t>
  </si>
  <si>
    <t>БП08043</t>
  </si>
  <si>
    <t>0309</t>
  </si>
  <si>
    <t>Ремонт автомобильных дорог общего пользования местного значения</t>
  </si>
  <si>
    <t>БП07055</t>
  </si>
  <si>
    <t>П845018</t>
  </si>
  <si>
    <t>П847231</t>
  </si>
  <si>
    <t>П815018</t>
  </si>
  <si>
    <t>П817231</t>
  </si>
  <si>
    <t>П817213</t>
  </si>
  <si>
    <t>Осуществление мероприятийпо развитию сети плоскостных сооружений в сельской местности</t>
  </si>
  <si>
    <t>П885018</t>
  </si>
  <si>
    <t>П887231</t>
  </si>
  <si>
    <t>Общее образования</t>
  </si>
  <si>
    <t>БП05097</t>
  </si>
  <si>
    <t>ПО27275</t>
  </si>
  <si>
    <t>ПО28097</t>
  </si>
  <si>
    <t>Создание в общеобразовательных учрежедниях, расположенных в сельской местности, условий для занятий физической культурой и спортом в рамках подпрограммы " Развитие системы общего и дополнительного образования Троснянского района" муниципальной программы Троснянского района "Развитие образования в Троснянском районе"</t>
  </si>
  <si>
    <t>Обеспечение доступности приоритетных объектов и услуг в приоритетных сферах жизнедеятельности инвалидов и других маломобильных групп населения в рамках государственной программы Российской Федерации "Доступная среда" в рамках подпрограммы " Развитие системы общего и дополнительного образования Троснянского района" муниципальной программы Троснянского района "Развитие образования в Троснянском районе"</t>
  </si>
  <si>
    <t>ПО28098</t>
  </si>
  <si>
    <t>Иные межбюджетные трансферты на финансовое обеспечение меропрриятий по временному социально-бытовому обустройству лиц, вынужденно покинувших территорию Украины и находящихся в пунктах временного размещения</t>
  </si>
  <si>
    <t>БП15224</t>
  </si>
  <si>
    <t xml:space="preserve">Комплектование книжных фондов библиотек муниципальных образований и государственных библиотек Москвы и Санкт -Петербурга в рамках основного мероприятия 1 "Предоставление из областного бюджета бюджетам муниципальных образований Орловской области иных межбюджетных трансфертов на комплектование книжных фондов библиотек муниципальных образований Орловской области " государственной программы Орловской области "Развитие культуры и искусства, туризма, архивного дела, сохранение и реконструкция военно-мемориальных объектов в Орловской области (2013-2017 годы)"   </t>
  </si>
  <si>
    <t>Подключение общедоступных библиотек Российской Федерации  к сети Интернет и развитие системы библиотечного дела с учетом задачи расширения информационных технологий и оцифровки в рамках подпрограммы "Развитие отрасли культуры в Орловской области на 2014-2017годы" государственной программы Орловской области "Развитие культуры и искусства, туризма, архивного дела , сохранение и реконструкция военно-мемориальных объектов в Орловской области (2013-2017 годы)"</t>
  </si>
  <si>
    <t>ПК15144</t>
  </si>
  <si>
    <t>ПК15146</t>
  </si>
  <si>
    <t>ПО25027</t>
  </si>
  <si>
    <t>Мероприятия государственной программы Российской федерации "Доступная среда" на 2011-2015 годы в рамках подпрограммы "Социальная поддержка инвалидов (доступная среда)" государственной программы Орловской области "Социальная поддержка граждан в Орловской области на 2013-2020 годы" в рамках подпрограммы "Развитие системы общего и дополнительного образования Троснянского района" муниципальной программы Троснянского района "Развитие образования в Троснянском районе"</t>
  </si>
  <si>
    <t>БП08013</t>
  </si>
  <si>
    <t>БП07246</t>
  </si>
  <si>
    <t>БП05246</t>
  </si>
  <si>
    <t>Обеспечение выпускников муниципальных образовательных учреждений из числа детей-сирот и детей, оставшихся без попечения родителей, единовременным денежным пособием, одеждой, обувью, мягким инвентарем и оборудованием в рамках подпрограммы "Реализация дополнительных гарантий прав детей-сирот и детей, оставшихся без попечения родителей, а также лиц из их числа" государственной программы Орловской области "Социальная поддержка граждан Орловской области на 2013-2020 годы"</t>
  </si>
  <si>
    <t>П770000</t>
  </si>
  <si>
    <t>П775020</t>
  </si>
  <si>
    <t>П777299</t>
  </si>
  <si>
    <t>Реализация мероприятий подпрограммы "Социальная поддержка инвалидов (доступная среда)" государственной программы Орловской области "Социальная поддержка Граждан в Орловской области на 2013-2020 годы" в рамках подпрограммы "Развитие системы общего и дополнительного образования Троснянского района " муниципальной программы Троснянского района "Развитие образования в Троснянском районе"</t>
  </si>
  <si>
    <t>ПО27163</t>
  </si>
  <si>
    <t>от  29 декабря 2015 года № 402</t>
  </si>
  <si>
    <t xml:space="preserve"> к решению Троснянского районного Совета</t>
  </si>
  <si>
    <t>народных депутатов  №328 от 29.12.2014 года</t>
  </si>
  <si>
    <t>« Приложение14</t>
  </si>
  <si>
    <t xml:space="preserve">
  на 2015 год и на плановый период 2016-2017 годов»
</t>
  </si>
</sst>
</file>

<file path=xl/styles.xml><?xml version="1.0" encoding="utf-8"?>
<styleSheet xmlns="http://schemas.openxmlformats.org/spreadsheetml/2006/main">
  <numFmts count="1">
    <numFmt numFmtId="164" formatCode="0.0"/>
  </numFmts>
  <fonts count="15">
    <font>
      <sz val="10"/>
      <name val="Arial Cyr"/>
      <charset val="204"/>
    </font>
    <font>
      <sz val="10"/>
      <name val="Arial Cyr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8"/>
      <name val="Arial"/>
      <family val="2"/>
      <charset val="204"/>
    </font>
    <font>
      <i/>
      <sz val="8"/>
      <name val="Times New Roman"/>
      <family val="1"/>
      <charset val="204"/>
    </font>
    <font>
      <sz val="8"/>
      <name val="Arial"/>
      <family val="2"/>
      <charset val="204"/>
    </font>
    <font>
      <i/>
      <sz val="8"/>
      <name val="Arial"/>
      <family val="2"/>
      <charset val="204"/>
    </font>
    <font>
      <sz val="8"/>
      <color indexed="8"/>
      <name val="Times New Roman"/>
      <family val="1"/>
      <charset val="204"/>
    </font>
    <font>
      <i/>
      <sz val="8"/>
      <color indexed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b/>
      <i/>
      <sz val="8"/>
      <name val="Times New Roman"/>
      <family val="1"/>
      <charset val="204"/>
    </font>
    <font>
      <sz val="8"/>
      <name val="Arial Cyr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40">
    <xf numFmtId="0" fontId="0" fillId="0" borderId="0" xfId="0"/>
    <xf numFmtId="0" fontId="0" fillId="0" borderId="0" xfId="0" applyFont="1"/>
    <xf numFmtId="49" fontId="2" fillId="0" borderId="0" xfId="0" applyNumberFormat="1" applyFont="1" applyAlignment="1">
      <alignment horizontal="center"/>
    </xf>
    <xf numFmtId="49" fontId="2" fillId="0" borderId="0" xfId="0" applyNumberFormat="1" applyFont="1"/>
    <xf numFmtId="0" fontId="2" fillId="0" borderId="0" xfId="0" applyNumberFormat="1" applyFont="1"/>
    <xf numFmtId="164" fontId="2" fillId="0" borderId="0" xfId="0" applyNumberFormat="1" applyFont="1"/>
    <xf numFmtId="0" fontId="2" fillId="0" borderId="0" xfId="0" applyFont="1"/>
    <xf numFmtId="49" fontId="2" fillId="0" borderId="4" xfId="0" applyNumberFormat="1" applyFont="1" applyBorder="1" applyAlignment="1">
      <alignment horizontal="center" vertical="center" wrapText="1"/>
    </xf>
    <xf numFmtId="49" fontId="2" fillId="0" borderId="7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vertical="center" wrapText="1"/>
    </xf>
    <xf numFmtId="49" fontId="2" fillId="0" borderId="1" xfId="0" applyNumberFormat="1" applyFont="1" applyBorder="1" applyAlignment="1">
      <alignment horizontal="center"/>
    </xf>
    <xf numFmtId="49" fontId="2" fillId="0" borderId="4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49" fontId="3" fillId="0" borderId="3" xfId="0" applyNumberFormat="1" applyFont="1" applyBorder="1" applyAlignment="1">
      <alignment horizontal="left"/>
    </xf>
    <xf numFmtId="49" fontId="3" fillId="0" borderId="4" xfId="0" applyNumberFormat="1" applyFont="1" applyBorder="1" applyAlignment="1">
      <alignment horizontal="center"/>
    </xf>
    <xf numFmtId="49" fontId="3" fillId="0" borderId="6" xfId="0" applyNumberFormat="1" applyFont="1" applyBorder="1" applyAlignment="1">
      <alignment horizontal="center"/>
    </xf>
    <xf numFmtId="164" fontId="3" fillId="0" borderId="1" xfId="0" applyNumberFormat="1" applyFont="1" applyBorder="1" applyAlignment="1"/>
    <xf numFmtId="164" fontId="4" fillId="0" borderId="1" xfId="0" applyNumberFormat="1" applyFont="1" applyBorder="1" applyAlignment="1">
      <alignment horizontal="center"/>
    </xf>
    <xf numFmtId="0" fontId="3" fillId="2" borderId="3" xfId="0" applyFont="1" applyFill="1" applyBorder="1" applyAlignment="1">
      <alignment horizontal="justify" vertical="top" wrapText="1"/>
    </xf>
    <xf numFmtId="49" fontId="3" fillId="2" borderId="1" xfId="0" applyNumberFormat="1" applyFont="1" applyFill="1" applyBorder="1" applyAlignment="1">
      <alignment horizontal="center" wrapText="1"/>
    </xf>
    <xf numFmtId="49" fontId="3" fillId="2" borderId="5" xfId="0" applyNumberFormat="1" applyFont="1" applyFill="1" applyBorder="1" applyAlignment="1">
      <alignment horizontal="center" wrapText="1"/>
    </xf>
    <xf numFmtId="164" fontId="3" fillId="0" borderId="1" xfId="0" applyNumberFormat="1" applyFont="1" applyBorder="1" applyAlignment="1">
      <alignment horizontal="right"/>
    </xf>
    <xf numFmtId="0" fontId="5" fillId="0" borderId="3" xfId="0" applyFont="1" applyFill="1" applyBorder="1" applyAlignment="1">
      <alignment horizontal="justify" vertical="top" wrapText="1"/>
    </xf>
    <xf numFmtId="49" fontId="5" fillId="0" borderId="1" xfId="0" applyNumberFormat="1" applyFont="1" applyFill="1" applyBorder="1" applyAlignment="1">
      <alignment horizontal="center" wrapText="1"/>
    </xf>
    <xf numFmtId="49" fontId="5" fillId="0" borderId="5" xfId="0" applyNumberFormat="1" applyFont="1" applyFill="1" applyBorder="1" applyAlignment="1">
      <alignment horizontal="center" wrapText="1"/>
    </xf>
    <xf numFmtId="164" fontId="5" fillId="0" borderId="1" xfId="0" applyNumberFormat="1" applyFont="1" applyFill="1" applyBorder="1" applyAlignment="1">
      <alignment horizontal="right"/>
    </xf>
    <xf numFmtId="0" fontId="5" fillId="0" borderId="1" xfId="0" applyFont="1" applyFill="1" applyBorder="1"/>
    <xf numFmtId="164" fontId="6" fillId="0" borderId="1" xfId="0" applyNumberFormat="1" applyFont="1" applyFill="1" applyBorder="1" applyAlignment="1">
      <alignment horizontal="center"/>
    </xf>
    <xf numFmtId="164" fontId="5" fillId="0" borderId="1" xfId="0" applyNumberFormat="1" applyFont="1" applyFill="1" applyBorder="1"/>
    <xf numFmtId="164" fontId="7" fillId="0" borderId="1" xfId="0" applyNumberFormat="1" applyFont="1" applyFill="1" applyBorder="1" applyAlignment="1">
      <alignment horizontal="center"/>
    </xf>
    <xf numFmtId="0" fontId="2" fillId="2" borderId="3" xfId="0" applyFont="1" applyFill="1" applyBorder="1" applyAlignment="1">
      <alignment horizontal="justify" vertical="top" wrapText="1"/>
    </xf>
    <xf numFmtId="49" fontId="2" fillId="2" borderId="1" xfId="0" applyNumberFormat="1" applyFont="1" applyFill="1" applyBorder="1" applyAlignment="1">
      <alignment horizontal="center" wrapText="1"/>
    </xf>
    <xf numFmtId="49" fontId="2" fillId="2" borderId="5" xfId="0" applyNumberFormat="1" applyFont="1" applyFill="1" applyBorder="1" applyAlignment="1">
      <alignment horizontal="center" wrapText="1"/>
    </xf>
    <xf numFmtId="164" fontId="2" fillId="0" borderId="1" xfId="0" applyNumberFormat="1" applyFont="1" applyBorder="1" applyAlignment="1">
      <alignment horizontal="right"/>
    </xf>
    <xf numFmtId="0" fontId="2" fillId="0" borderId="1" xfId="0" applyFont="1" applyBorder="1"/>
    <xf numFmtId="164" fontId="6" fillId="0" borderId="1" xfId="0" applyNumberFormat="1" applyFont="1" applyBorder="1" applyAlignment="1">
      <alignment horizontal="center"/>
    </xf>
    <xf numFmtId="164" fontId="2" fillId="0" borderId="1" xfId="0" applyNumberFormat="1" applyFont="1" applyBorder="1"/>
    <xf numFmtId="164" fontId="2" fillId="0" borderId="1" xfId="0" applyNumberFormat="1" applyFont="1" applyBorder="1" applyAlignment="1">
      <alignment horizontal="center"/>
    </xf>
    <xf numFmtId="0" fontId="2" fillId="3" borderId="3" xfId="0" applyFont="1" applyFill="1" applyBorder="1" applyAlignment="1">
      <alignment horizontal="justify" vertical="top" wrapText="1"/>
    </xf>
    <xf numFmtId="49" fontId="2" fillId="3" borderId="1" xfId="0" applyNumberFormat="1" applyFont="1" applyFill="1" applyBorder="1" applyAlignment="1">
      <alignment horizontal="center" wrapText="1"/>
    </xf>
    <xf numFmtId="49" fontId="2" fillId="3" borderId="5" xfId="0" applyNumberFormat="1" applyFont="1" applyFill="1" applyBorder="1" applyAlignment="1">
      <alignment horizontal="center" wrapText="1"/>
    </xf>
    <xf numFmtId="164" fontId="2" fillId="3" borderId="1" xfId="0" applyNumberFormat="1" applyFont="1" applyFill="1" applyBorder="1" applyAlignment="1">
      <alignment horizontal="right"/>
    </xf>
    <xf numFmtId="0" fontId="2" fillId="3" borderId="1" xfId="0" applyFont="1" applyFill="1" applyBorder="1"/>
    <xf numFmtId="164" fontId="6" fillId="3" borderId="1" xfId="0" applyNumberFormat="1" applyFont="1" applyFill="1" applyBorder="1" applyAlignment="1">
      <alignment horizontal="center"/>
    </xf>
    <xf numFmtId="0" fontId="8" fillId="0" borderId="1" xfId="0" applyFont="1" applyBorder="1" applyAlignment="1">
      <alignment horizontal="justify" wrapText="1"/>
    </xf>
    <xf numFmtId="164" fontId="6" fillId="0" borderId="1" xfId="0" applyNumberFormat="1" applyFont="1" applyBorder="1" applyAlignment="1">
      <alignment horizontal="right"/>
    </xf>
    <xf numFmtId="0" fontId="2" fillId="0" borderId="3" xfId="0" applyFont="1" applyFill="1" applyBorder="1" applyAlignment="1">
      <alignment horizontal="justify" vertical="top" wrapText="1"/>
    </xf>
    <xf numFmtId="49" fontId="2" fillId="0" borderId="1" xfId="0" applyNumberFormat="1" applyFont="1" applyFill="1" applyBorder="1" applyAlignment="1">
      <alignment horizontal="center" wrapText="1"/>
    </xf>
    <xf numFmtId="49" fontId="2" fillId="0" borderId="5" xfId="0" applyNumberFormat="1" applyFont="1" applyFill="1" applyBorder="1" applyAlignment="1">
      <alignment horizontal="center" wrapText="1"/>
    </xf>
    <xf numFmtId="164" fontId="2" fillId="0" borderId="1" xfId="0" applyNumberFormat="1" applyFont="1" applyFill="1" applyBorder="1" applyAlignment="1">
      <alignment horizontal="right"/>
    </xf>
    <xf numFmtId="164" fontId="2" fillId="0" borderId="1" xfId="0" applyNumberFormat="1" applyFont="1" applyFill="1" applyBorder="1"/>
    <xf numFmtId="0" fontId="2" fillId="0" borderId="1" xfId="0" applyFont="1" applyFill="1" applyBorder="1"/>
    <xf numFmtId="0" fontId="9" fillId="0" borderId="0" xfId="0" applyFont="1" applyFill="1" applyAlignment="1">
      <alignment wrapText="1"/>
    </xf>
    <xf numFmtId="49" fontId="5" fillId="0" borderId="1" xfId="1" applyNumberFormat="1" applyFont="1" applyFill="1" applyBorder="1" applyAlignment="1" applyProtection="1">
      <alignment horizontal="center" wrapText="1"/>
      <protection hidden="1"/>
    </xf>
    <xf numFmtId="49" fontId="2" fillId="0" borderId="1" xfId="1" applyNumberFormat="1" applyFont="1" applyFill="1" applyBorder="1" applyAlignment="1" applyProtection="1">
      <alignment horizontal="center" wrapText="1"/>
      <protection hidden="1"/>
    </xf>
    <xf numFmtId="0" fontId="5" fillId="0" borderId="1" xfId="1" applyFont="1" applyFill="1" applyBorder="1" applyAlignment="1" applyProtection="1">
      <alignment horizontal="left" wrapText="1"/>
      <protection hidden="1"/>
    </xf>
    <xf numFmtId="0" fontId="2" fillId="0" borderId="1" xfId="1" applyFont="1" applyFill="1" applyBorder="1" applyAlignment="1" applyProtection="1">
      <alignment horizontal="justify" wrapText="1"/>
      <protection hidden="1"/>
    </xf>
    <xf numFmtId="0" fontId="9" fillId="0" borderId="1" xfId="0" applyFont="1" applyFill="1" applyBorder="1" applyAlignment="1">
      <alignment wrapText="1"/>
    </xf>
    <xf numFmtId="164" fontId="6" fillId="0" borderId="1" xfId="0" applyNumberFormat="1" applyFont="1" applyFill="1" applyBorder="1" applyAlignment="1">
      <alignment horizontal="right"/>
    </xf>
    <xf numFmtId="0" fontId="2" fillId="0" borderId="1" xfId="0" applyFont="1" applyFill="1" applyBorder="1" applyAlignment="1">
      <alignment horizontal="right"/>
    </xf>
    <xf numFmtId="49" fontId="3" fillId="0" borderId="5" xfId="0" applyNumberFormat="1" applyFont="1" applyFill="1" applyBorder="1" applyAlignment="1">
      <alignment horizontal="center" wrapText="1"/>
    </xf>
    <xf numFmtId="0" fontId="9" fillId="0" borderId="1" xfId="0" applyFont="1" applyFill="1" applyBorder="1" applyAlignment="1">
      <alignment horizontal="justify" wrapText="1"/>
    </xf>
    <xf numFmtId="0" fontId="2" fillId="0" borderId="1" xfId="0" applyFont="1" applyFill="1" applyBorder="1" applyAlignment="1">
      <alignment horizontal="justify" vertical="top" wrapText="1"/>
    </xf>
    <xf numFmtId="0" fontId="8" fillId="0" borderId="1" xfId="0" applyFont="1" applyFill="1" applyBorder="1" applyAlignment="1">
      <alignment horizontal="justify" wrapText="1"/>
    </xf>
    <xf numFmtId="0" fontId="2" fillId="0" borderId="4" xfId="1" applyFont="1" applyFill="1" applyBorder="1" applyAlignment="1" applyProtection="1">
      <alignment horizontal="left" wrapText="1"/>
      <protection hidden="1"/>
    </xf>
    <xf numFmtId="49" fontId="2" fillId="0" borderId="4" xfId="0" applyNumberFormat="1" applyFont="1" applyFill="1" applyBorder="1" applyAlignment="1">
      <alignment horizontal="center" wrapText="1"/>
    </xf>
    <xf numFmtId="49" fontId="2" fillId="0" borderId="6" xfId="0" applyNumberFormat="1" applyFont="1" applyFill="1" applyBorder="1" applyAlignment="1">
      <alignment horizontal="center" wrapText="1"/>
    </xf>
    <xf numFmtId="0" fontId="9" fillId="0" borderId="3" xfId="0" applyFont="1" applyFill="1" applyBorder="1" applyAlignment="1">
      <alignment horizontal="justify" wrapText="1"/>
    </xf>
    <xf numFmtId="0" fontId="10" fillId="0" borderId="3" xfId="0" applyFont="1" applyFill="1" applyBorder="1" applyAlignment="1">
      <alignment horizontal="justify" wrapText="1"/>
    </xf>
    <xf numFmtId="0" fontId="5" fillId="0" borderId="5" xfId="1" applyFont="1" applyFill="1" applyBorder="1" applyAlignment="1" applyProtection="1">
      <alignment horizontal="left" wrapText="1"/>
      <protection hidden="1"/>
    </xf>
    <xf numFmtId="0" fontId="8" fillId="0" borderId="1" xfId="0" applyFont="1" applyFill="1" applyBorder="1" applyAlignment="1">
      <alignment wrapText="1"/>
    </xf>
    <xf numFmtId="0" fontId="2" fillId="0" borderId="5" xfId="1" applyFont="1" applyFill="1" applyBorder="1" applyAlignment="1" applyProtection="1">
      <alignment horizontal="justify" wrapText="1"/>
      <protection hidden="1"/>
    </xf>
    <xf numFmtId="0" fontId="2" fillId="0" borderId="1" xfId="1" applyFont="1" applyFill="1" applyBorder="1" applyAlignment="1" applyProtection="1">
      <alignment horizontal="left" wrapText="1"/>
      <protection hidden="1"/>
    </xf>
    <xf numFmtId="49" fontId="2" fillId="0" borderId="5" xfId="1" applyNumberFormat="1" applyFont="1" applyFill="1" applyBorder="1" applyAlignment="1" applyProtection="1">
      <alignment horizontal="center" wrapText="1"/>
      <protection hidden="1"/>
    </xf>
    <xf numFmtId="0" fontId="5" fillId="0" borderId="3" xfId="0" applyFont="1" applyFill="1" applyBorder="1" applyAlignment="1">
      <alignment vertical="top" wrapText="1"/>
    </xf>
    <xf numFmtId="49" fontId="5" fillId="0" borderId="1" xfId="0" applyNumberFormat="1" applyFont="1" applyFill="1" applyBorder="1" applyAlignment="1">
      <alignment horizontal="center"/>
    </xf>
    <xf numFmtId="49" fontId="2" fillId="0" borderId="1" xfId="0" applyNumberFormat="1" applyFont="1" applyFill="1" applyBorder="1" applyAlignment="1">
      <alignment horizontal="center"/>
    </xf>
    <xf numFmtId="0" fontId="2" fillId="0" borderId="3" xfId="0" applyFont="1" applyFill="1" applyBorder="1" applyAlignment="1">
      <alignment vertical="top" wrapText="1"/>
    </xf>
    <xf numFmtId="49" fontId="5" fillId="0" borderId="1" xfId="0" applyNumberFormat="1" applyFont="1" applyFill="1" applyBorder="1"/>
    <xf numFmtId="49" fontId="2" fillId="0" borderId="1" xfId="0" applyNumberFormat="1" applyFont="1" applyFill="1" applyBorder="1"/>
    <xf numFmtId="49" fontId="8" fillId="0" borderId="1" xfId="0" applyNumberFormat="1" applyFont="1" applyFill="1" applyBorder="1" applyAlignment="1"/>
    <xf numFmtId="0" fontId="9" fillId="0" borderId="5" xfId="0" applyFont="1" applyFill="1" applyBorder="1" applyAlignment="1">
      <alignment wrapText="1"/>
    </xf>
    <xf numFmtId="49" fontId="9" fillId="0" borderId="1" xfId="0" applyNumberFormat="1" applyFont="1" applyFill="1" applyBorder="1" applyAlignment="1"/>
    <xf numFmtId="0" fontId="2" fillId="0" borderId="1" xfId="1" applyFont="1" applyFill="1" applyBorder="1" applyAlignment="1" applyProtection="1">
      <alignment horizontal="left" wrapText="1" shrinkToFit="1"/>
      <protection hidden="1"/>
    </xf>
    <xf numFmtId="0" fontId="2" fillId="0" borderId="3" xfId="1" applyFont="1" applyFill="1" applyBorder="1" applyAlignment="1" applyProtection="1">
      <alignment horizontal="left" wrapText="1" shrinkToFit="1"/>
      <protection hidden="1"/>
    </xf>
    <xf numFmtId="0" fontId="8" fillId="0" borderId="1" xfId="0" applyFont="1" applyFill="1" applyBorder="1"/>
    <xf numFmtId="0" fontId="5" fillId="0" borderId="1" xfId="0" applyFont="1" applyFill="1" applyBorder="1" applyAlignment="1">
      <alignment horizontal="justify" vertical="top" wrapText="1"/>
    </xf>
    <xf numFmtId="164" fontId="2" fillId="0" borderId="1" xfId="0" applyNumberFormat="1" applyFont="1" applyFill="1" applyBorder="1" applyAlignment="1">
      <alignment horizontal="center"/>
    </xf>
    <xf numFmtId="0" fontId="5" fillId="0" borderId="3" xfId="1" applyFont="1" applyFill="1" applyBorder="1" applyAlignment="1" applyProtection="1">
      <alignment horizontal="justify" wrapText="1"/>
      <protection hidden="1"/>
    </xf>
    <xf numFmtId="0" fontId="2" fillId="0" borderId="3" xfId="1" applyFont="1" applyFill="1" applyBorder="1" applyAlignment="1" applyProtection="1">
      <alignment horizontal="justify" wrapText="1"/>
      <protection hidden="1"/>
    </xf>
    <xf numFmtId="0" fontId="5" fillId="0" borderId="1" xfId="1" applyFont="1" applyFill="1" applyBorder="1" applyAlignment="1" applyProtection="1">
      <alignment horizontal="justify" wrapText="1"/>
      <protection hidden="1"/>
    </xf>
    <xf numFmtId="49" fontId="2" fillId="0" borderId="3" xfId="0" applyNumberFormat="1" applyFont="1" applyFill="1" applyBorder="1" applyAlignment="1">
      <alignment horizontal="justify" vertical="top" wrapText="1"/>
    </xf>
    <xf numFmtId="0" fontId="2" fillId="0" borderId="1" xfId="0" applyFont="1" applyFill="1" applyBorder="1" applyAlignment="1">
      <alignment horizontal="center"/>
    </xf>
    <xf numFmtId="164" fontId="11" fillId="0" borderId="1" xfId="0" applyNumberFormat="1" applyFont="1" applyFill="1" applyBorder="1" applyAlignment="1">
      <alignment horizontal="right"/>
    </xf>
    <xf numFmtId="0" fontId="2" fillId="0" borderId="2" xfId="1" applyFont="1" applyFill="1" applyBorder="1" applyAlignment="1" applyProtection="1">
      <alignment horizontal="left" wrapText="1"/>
      <protection hidden="1"/>
    </xf>
    <xf numFmtId="164" fontId="3" fillId="0" borderId="1" xfId="0" applyNumberFormat="1" applyFont="1" applyFill="1" applyBorder="1" applyAlignment="1">
      <alignment horizontal="right"/>
    </xf>
    <xf numFmtId="164" fontId="5" fillId="0" borderId="1" xfId="0" applyNumberFormat="1" applyFont="1" applyFill="1" applyBorder="1" applyAlignment="1">
      <alignment horizontal="center"/>
    </xf>
    <xf numFmtId="0" fontId="2" fillId="2" borderId="1" xfId="0" applyFont="1" applyFill="1" applyBorder="1" applyAlignment="1">
      <alignment horizontal="justify" vertical="top" wrapText="1"/>
    </xf>
    <xf numFmtId="49" fontId="5" fillId="2" borderId="1" xfId="0" applyNumberFormat="1" applyFont="1" applyFill="1" applyBorder="1" applyAlignment="1">
      <alignment horizontal="center" wrapText="1"/>
    </xf>
    <xf numFmtId="49" fontId="5" fillId="2" borderId="5" xfId="0" applyNumberFormat="1" applyFont="1" applyFill="1" applyBorder="1" applyAlignment="1">
      <alignment horizontal="center" wrapText="1"/>
    </xf>
    <xf numFmtId="164" fontId="5" fillId="0" borderId="1" xfId="0" applyNumberFormat="1" applyFont="1" applyBorder="1" applyAlignment="1">
      <alignment horizontal="right"/>
    </xf>
    <xf numFmtId="164" fontId="5" fillId="0" borderId="1" xfId="0" applyNumberFormat="1" applyFont="1" applyBorder="1"/>
    <xf numFmtId="0" fontId="5" fillId="0" borderId="1" xfId="0" applyFont="1" applyBorder="1"/>
    <xf numFmtId="164" fontId="7" fillId="0" borderId="1" xfId="0" applyNumberFormat="1" applyFont="1" applyBorder="1" applyAlignment="1">
      <alignment horizontal="center"/>
    </xf>
    <xf numFmtId="2" fontId="6" fillId="0" borderId="1" xfId="0" applyNumberFormat="1" applyFont="1" applyBorder="1" applyAlignment="1">
      <alignment horizontal="center"/>
    </xf>
    <xf numFmtId="49" fontId="5" fillId="0" borderId="5" xfId="1" applyNumberFormat="1" applyFont="1" applyFill="1" applyBorder="1" applyAlignment="1" applyProtection="1">
      <alignment horizontal="center" wrapText="1"/>
      <protection hidden="1"/>
    </xf>
    <xf numFmtId="0" fontId="8" fillId="0" borderId="1" xfId="0" applyFont="1" applyFill="1" applyBorder="1" applyAlignment="1">
      <alignment horizontal="left" vertical="justify" wrapText="1"/>
    </xf>
    <xf numFmtId="0" fontId="3" fillId="0" borderId="1" xfId="0" applyFont="1" applyFill="1" applyBorder="1"/>
    <xf numFmtId="164" fontId="11" fillId="0" borderId="1" xfId="0" applyNumberFormat="1" applyFont="1" applyFill="1" applyBorder="1"/>
    <xf numFmtId="0" fontId="11" fillId="0" borderId="1" xfId="0" applyFont="1" applyFill="1" applyBorder="1"/>
    <xf numFmtId="164" fontId="3" fillId="0" borderId="1" xfId="0" applyNumberFormat="1" applyFont="1" applyFill="1" applyBorder="1"/>
    <xf numFmtId="0" fontId="11" fillId="0" borderId="3" xfId="0" applyFont="1" applyFill="1" applyBorder="1" applyAlignment="1">
      <alignment horizontal="justify" vertical="top" wrapText="1"/>
    </xf>
    <xf numFmtId="49" fontId="11" fillId="0" borderId="1" xfId="0" applyNumberFormat="1" applyFont="1" applyFill="1" applyBorder="1" applyAlignment="1">
      <alignment horizontal="center" wrapText="1"/>
    </xf>
    <xf numFmtId="49" fontId="11" fillId="0" borderId="5" xfId="0" applyNumberFormat="1" applyFont="1" applyFill="1" applyBorder="1" applyAlignment="1">
      <alignment horizontal="center" wrapText="1"/>
    </xf>
    <xf numFmtId="0" fontId="5" fillId="0" borderId="5" xfId="0" applyFont="1" applyFill="1" applyBorder="1" applyAlignment="1">
      <alignment horizontal="justify" vertical="top" wrapText="1"/>
    </xf>
    <xf numFmtId="0" fontId="8" fillId="0" borderId="0" xfId="0" applyFont="1" applyFill="1" applyAlignment="1">
      <alignment horizontal="justify" vertical="top" wrapText="1"/>
    </xf>
    <xf numFmtId="0" fontId="2" fillId="0" borderId="5" xfId="1" applyFont="1" applyFill="1" applyBorder="1" applyAlignment="1" applyProtection="1">
      <alignment horizontal="left" wrapText="1"/>
      <protection hidden="1"/>
    </xf>
    <xf numFmtId="0" fontId="2" fillId="0" borderId="3" xfId="1" applyFont="1" applyFill="1" applyBorder="1" applyAlignment="1" applyProtection="1">
      <alignment horizontal="left" wrapText="1"/>
      <protection hidden="1"/>
    </xf>
    <xf numFmtId="0" fontId="2" fillId="0" borderId="5" xfId="0" applyFont="1" applyFill="1" applyBorder="1" applyAlignment="1">
      <alignment horizontal="justify" vertical="top" wrapText="1"/>
    </xf>
    <xf numFmtId="0" fontId="2" fillId="0" borderId="2" xfId="1" applyFont="1" applyFill="1" applyBorder="1" applyAlignment="1" applyProtection="1">
      <alignment horizontal="justify" wrapText="1"/>
      <protection hidden="1"/>
    </xf>
    <xf numFmtId="0" fontId="2" fillId="0" borderId="1" xfId="0" applyFont="1" applyFill="1" applyBorder="1" applyAlignment="1">
      <alignment horizontal="justify" wrapText="1"/>
    </xf>
    <xf numFmtId="0" fontId="2" fillId="0" borderId="1" xfId="0" applyFont="1" applyFill="1" applyBorder="1" applyAlignment="1">
      <alignment horizontal="center" wrapText="1"/>
    </xf>
    <xf numFmtId="0" fontId="8" fillId="0" borderId="0" xfId="0" applyFont="1" applyFill="1" applyAlignment="1">
      <alignment wrapText="1"/>
    </xf>
    <xf numFmtId="0" fontId="5" fillId="0" borderId="3" xfId="1" applyFont="1" applyFill="1" applyBorder="1" applyAlignment="1" applyProtection="1">
      <alignment horizontal="left" wrapText="1"/>
      <protection hidden="1"/>
    </xf>
    <xf numFmtId="0" fontId="2" fillId="0" borderId="2" xfId="0" applyFont="1" applyFill="1" applyBorder="1" applyAlignment="1">
      <alignment horizontal="justify" vertical="top" wrapText="1"/>
    </xf>
    <xf numFmtId="0" fontId="5" fillId="0" borderId="1" xfId="0" applyFont="1" applyFill="1" applyBorder="1" applyAlignment="1">
      <alignment wrapText="1"/>
    </xf>
    <xf numFmtId="0" fontId="12" fillId="0" borderId="0" xfId="0" applyFont="1"/>
    <xf numFmtId="0" fontId="2" fillId="0" borderId="0" xfId="0" applyNumberFormat="1" applyFont="1" applyAlignment="1">
      <alignment horizontal="right"/>
    </xf>
    <xf numFmtId="0" fontId="2" fillId="0" borderId="3" xfId="0" applyNumberFormat="1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0" xfId="0" applyNumberFormat="1" applyFont="1" applyAlignment="1">
      <alignment horizontal="right"/>
    </xf>
    <xf numFmtId="0" fontId="13" fillId="0" borderId="0" xfId="0" applyFont="1" applyAlignment="1">
      <alignment horizontal="right"/>
    </xf>
    <xf numFmtId="2" fontId="3" fillId="0" borderId="0" xfId="0" applyNumberFormat="1" applyFont="1" applyAlignment="1">
      <alignment horizontal="left" wrapText="1"/>
    </xf>
    <xf numFmtId="0" fontId="14" fillId="0" borderId="0" xfId="0" applyNumberFormat="1" applyFont="1" applyAlignment="1">
      <alignment horizontal="right"/>
    </xf>
    <xf numFmtId="0" fontId="14" fillId="0" borderId="0" xfId="0" applyFont="1" applyAlignment="1">
      <alignment horizontal="right"/>
    </xf>
  </cellXfs>
  <cellStyles count="2">
    <cellStyle name="Normal_для Игоря копия с внесенными уведомлениями напрямую без экономической классификации" xfId="1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88;&#1080;&#1083;&#1086;&#1078;&#1077;&#1085;&#1080;&#1077;%20&#8470;4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поправки март2015 год "/>
      <sheetName val="исп за 1 кв 2015 г"/>
      <sheetName val="попр 17.04."/>
      <sheetName val="попр 6.08"/>
      <sheetName val="исполн за 1 полуг 2015 года"/>
      <sheetName val="попр 27.10"/>
      <sheetName val="исп за  мес"/>
      <sheetName val="исполнено за 9 мес"/>
      <sheetName val="попр декабрь"/>
      <sheetName val="попр декабрь (2)"/>
      <sheetName val="Лист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>
        <row r="23">
          <cell r="H23">
            <v>6.2</v>
          </cell>
        </row>
        <row r="29">
          <cell r="H29">
            <v>6.2</v>
          </cell>
        </row>
        <row r="36">
          <cell r="H36">
            <v>-15.3</v>
          </cell>
        </row>
        <row r="39">
          <cell r="H39">
            <v>-4.4000000000000004</v>
          </cell>
        </row>
        <row r="49">
          <cell r="H49">
            <v>-1.2</v>
          </cell>
        </row>
        <row r="54">
          <cell r="H54">
            <v>-9.9</v>
          </cell>
        </row>
        <row r="57">
          <cell r="H57">
            <v>-1.5</v>
          </cell>
        </row>
        <row r="71">
          <cell r="H71">
            <v>1.4</v>
          </cell>
        </row>
        <row r="76">
          <cell r="H76">
            <v>-0.6</v>
          </cell>
        </row>
        <row r="91">
          <cell r="H91">
            <v>-10</v>
          </cell>
        </row>
        <row r="96">
          <cell r="H96">
            <v>-11.3</v>
          </cell>
        </row>
        <row r="100">
          <cell r="H100">
            <v>-2.5</v>
          </cell>
        </row>
        <row r="110">
          <cell r="H110">
            <v>-82.6</v>
          </cell>
        </row>
        <row r="115">
          <cell r="H115">
            <v>20.399999999999999</v>
          </cell>
        </row>
        <row r="124">
          <cell r="H124">
            <v>-234.60000000000002</v>
          </cell>
        </row>
        <row r="129">
          <cell r="H129">
            <v>-19.5</v>
          </cell>
        </row>
        <row r="132">
          <cell r="H132">
            <v>-154.5</v>
          </cell>
        </row>
        <row r="136">
          <cell r="H136">
            <v>-14</v>
          </cell>
        </row>
        <row r="140">
          <cell r="H140">
            <v>-9.6999999999999993</v>
          </cell>
        </row>
        <row r="143">
          <cell r="H143">
            <v>-34.4</v>
          </cell>
        </row>
        <row r="147">
          <cell r="H147">
            <v>0.70000000000000018</v>
          </cell>
        </row>
        <row r="150">
          <cell r="H150">
            <v>-11.4</v>
          </cell>
        </row>
        <row r="154">
          <cell r="H154">
            <v>-1.7</v>
          </cell>
        </row>
        <row r="157">
          <cell r="H157">
            <v>-20.2</v>
          </cell>
        </row>
        <row r="164">
          <cell r="H164">
            <v>-5.0999999999999996</v>
          </cell>
        </row>
        <row r="174">
          <cell r="H174">
            <v>-58.4</v>
          </cell>
        </row>
        <row r="177">
          <cell r="H177">
            <v>58.4</v>
          </cell>
        </row>
        <row r="182">
          <cell r="H182">
            <v>-37</v>
          </cell>
        </row>
        <row r="185">
          <cell r="H185">
            <v>37</v>
          </cell>
        </row>
        <row r="200">
          <cell r="H200">
            <v>56.8</v>
          </cell>
        </row>
        <row r="208">
          <cell r="H208">
            <v>2.5</v>
          </cell>
        </row>
        <row r="211">
          <cell r="H211">
            <v>-41</v>
          </cell>
        </row>
        <row r="220">
          <cell r="H220">
            <v>-2</v>
          </cell>
        </row>
        <row r="235">
          <cell r="H235">
            <v>1257.3</v>
          </cell>
        </row>
        <row r="241">
          <cell r="H241">
            <v>-155.1</v>
          </cell>
        </row>
        <row r="251">
          <cell r="H251">
            <v>-26</v>
          </cell>
        </row>
        <row r="264">
          <cell r="H264">
            <v>33.200000000000003</v>
          </cell>
        </row>
        <row r="273">
          <cell r="H273">
            <v>-126</v>
          </cell>
        </row>
        <row r="314">
          <cell r="H314">
            <v>-59</v>
          </cell>
        </row>
        <row r="327">
          <cell r="H327">
            <v>-2.1</v>
          </cell>
        </row>
        <row r="340">
          <cell r="H340">
            <v>-90.4</v>
          </cell>
        </row>
        <row r="347">
          <cell r="H347">
            <v>-164.5</v>
          </cell>
        </row>
        <row r="362">
          <cell r="H362">
            <v>18.899999999999999</v>
          </cell>
        </row>
        <row r="372">
          <cell r="H372">
            <v>-334.8</v>
          </cell>
        </row>
        <row r="379">
          <cell r="H379">
            <v>-1.8</v>
          </cell>
        </row>
        <row r="385">
          <cell r="H385">
            <v>-1.7</v>
          </cell>
        </row>
        <row r="413">
          <cell r="H413">
            <v>-84</v>
          </cell>
        </row>
        <row r="418">
          <cell r="H418">
            <v>304.2</v>
          </cell>
        </row>
        <row r="430">
          <cell r="H430">
            <v>30.7</v>
          </cell>
        </row>
        <row r="467">
          <cell r="H467">
            <v>-18.899999999999999</v>
          </cell>
        </row>
        <row r="470">
          <cell r="H470">
            <v>267</v>
          </cell>
        </row>
        <row r="504">
          <cell r="H504">
            <v>-73.7</v>
          </cell>
        </row>
        <row r="510">
          <cell r="H510">
            <v>-185.1</v>
          </cell>
        </row>
        <row r="519">
          <cell r="H519">
            <v>-4.8</v>
          </cell>
        </row>
        <row r="526">
          <cell r="H526">
            <v>-1.6</v>
          </cell>
        </row>
        <row r="565">
          <cell r="H565">
            <v>-12.1</v>
          </cell>
        </row>
        <row r="568">
          <cell r="H568">
            <v>-1</v>
          </cell>
        </row>
        <row r="602">
          <cell r="H602">
            <v>-24.6</v>
          </cell>
        </row>
        <row r="611">
          <cell r="H611">
            <v>-24.2</v>
          </cell>
        </row>
        <row r="614">
          <cell r="H614">
            <v>-3</v>
          </cell>
        </row>
        <row r="635">
          <cell r="H635">
            <v>-15.4</v>
          </cell>
        </row>
        <row r="642">
          <cell r="H642">
            <v>-4.0999999999999996</v>
          </cell>
        </row>
        <row r="645">
          <cell r="H645">
            <v>-0.2</v>
          </cell>
        </row>
        <row r="704">
          <cell r="H704">
            <v>-57.8</v>
          </cell>
        </row>
        <row r="717">
          <cell r="H717">
            <v>-15.3</v>
          </cell>
        </row>
        <row r="728">
          <cell r="H728">
            <v>-367.9</v>
          </cell>
        </row>
        <row r="759">
          <cell r="H759">
            <v>-1975</v>
          </cell>
        </row>
        <row r="817">
          <cell r="H817">
            <v>-9.9</v>
          </cell>
        </row>
        <row r="870">
          <cell r="H870">
            <v>-122</v>
          </cell>
        </row>
      </sheetData>
      <sheetData sheetId="1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391"/>
  <sheetViews>
    <sheetView tabSelected="1" workbookViewId="0">
      <selection activeCell="B6" sqref="B5:B6"/>
    </sheetView>
  </sheetViews>
  <sheetFormatPr defaultRowHeight="12.75"/>
  <cols>
    <col min="1" max="1" width="28" customWidth="1"/>
    <col min="2" max="2" width="9.5703125" customWidth="1"/>
    <col min="3" max="3" width="5.42578125" customWidth="1"/>
    <col min="4" max="4" width="6.28515625" customWidth="1"/>
    <col min="5" max="5" width="9.7109375" customWidth="1"/>
    <col min="7" max="7" width="8.85546875" customWidth="1"/>
    <col min="8" max="8" width="9.140625" customWidth="1"/>
    <col min="9" max="9" width="10.7109375" customWidth="1"/>
    <col min="10" max="11" width="9" customWidth="1"/>
    <col min="13" max="13" width="9.28515625" customWidth="1"/>
  </cols>
  <sheetData>
    <row r="1" spans="1:13">
      <c r="A1" s="135" t="s">
        <v>264</v>
      </c>
      <c r="B1" s="135"/>
      <c r="C1" s="135"/>
      <c r="D1" s="135"/>
      <c r="E1" s="135"/>
      <c r="F1" s="135"/>
      <c r="G1" s="135"/>
      <c r="H1" s="135"/>
      <c r="I1" s="135"/>
      <c r="J1" s="135"/>
      <c r="K1" s="135"/>
      <c r="L1" s="135"/>
      <c r="M1" s="135"/>
    </row>
    <row r="2" spans="1:13">
      <c r="A2" s="135" t="s">
        <v>263</v>
      </c>
      <c r="B2" s="135"/>
      <c r="C2" s="135"/>
      <c r="D2" s="135"/>
      <c r="E2" s="135"/>
      <c r="F2" s="135"/>
      <c r="G2" s="135"/>
      <c r="H2" s="135"/>
      <c r="I2" s="135"/>
      <c r="J2" s="135"/>
      <c r="K2" s="135"/>
      <c r="L2" s="135"/>
      <c r="M2" s="135"/>
    </row>
    <row r="3" spans="1:13">
      <c r="A3" s="135" t="s">
        <v>262</v>
      </c>
      <c r="B3" s="135"/>
      <c r="C3" s="135"/>
      <c r="D3" s="135"/>
      <c r="E3" s="135"/>
      <c r="F3" s="135"/>
      <c r="G3" s="135"/>
      <c r="H3" s="135"/>
      <c r="I3" s="135"/>
      <c r="J3" s="135"/>
      <c r="K3" s="135"/>
      <c r="L3" s="135"/>
      <c r="M3" s="135"/>
    </row>
    <row r="4" spans="1:13">
      <c r="A4" s="135" t="s">
        <v>315</v>
      </c>
      <c r="B4" s="135"/>
      <c r="C4" s="135"/>
      <c r="D4" s="135"/>
      <c r="E4" s="135"/>
      <c r="F4" s="135"/>
      <c r="G4" s="135"/>
      <c r="H4" s="135"/>
      <c r="I4" s="135"/>
      <c r="J4" s="135"/>
      <c r="K4" s="135"/>
      <c r="L4" s="135"/>
      <c r="M4" s="135"/>
    </row>
    <row r="5" spans="1:13">
      <c r="A5" s="128"/>
      <c r="B5" s="128"/>
      <c r="C5" s="128"/>
      <c r="D5" s="128"/>
      <c r="E5" s="128"/>
      <c r="F5" s="128"/>
      <c r="G5" s="128"/>
      <c r="H5" s="128"/>
      <c r="I5" s="128"/>
      <c r="J5" s="128"/>
      <c r="K5" s="128"/>
      <c r="L5" s="128"/>
      <c r="M5" s="128"/>
    </row>
    <row r="6" spans="1:13">
      <c r="A6" s="128"/>
      <c r="B6" s="128"/>
      <c r="C6" s="128"/>
      <c r="D6" s="128"/>
      <c r="E6" s="128"/>
      <c r="F6" s="128"/>
      <c r="G6" s="128"/>
      <c r="H6" s="128"/>
      <c r="I6" s="138"/>
      <c r="J6" s="138"/>
      <c r="K6" s="138"/>
      <c r="L6" s="138"/>
      <c r="M6" s="139" t="s">
        <v>318</v>
      </c>
    </row>
    <row r="7" spans="1:13">
      <c r="A7" s="128"/>
      <c r="B7" s="128"/>
      <c r="C7" s="128"/>
      <c r="D7" s="128"/>
      <c r="E7" s="128"/>
      <c r="F7" s="128"/>
      <c r="G7" s="128"/>
      <c r="H7" s="128"/>
      <c r="I7" s="138"/>
      <c r="J7" s="138"/>
      <c r="K7" s="138"/>
      <c r="L7" s="138"/>
      <c r="M7" s="139" t="s">
        <v>316</v>
      </c>
    </row>
    <row r="8" spans="1:13">
      <c r="A8" s="128"/>
      <c r="B8" s="128"/>
      <c r="C8" s="128"/>
      <c r="D8" s="128"/>
      <c r="E8" s="128"/>
      <c r="F8" s="128"/>
      <c r="G8" s="128"/>
      <c r="H8" s="128"/>
      <c r="I8" s="138"/>
      <c r="J8" s="138"/>
      <c r="K8" s="138"/>
      <c r="L8" s="138"/>
      <c r="M8" s="139" t="s">
        <v>317</v>
      </c>
    </row>
    <row r="9" spans="1:13" ht="15.75">
      <c r="A9" s="2"/>
      <c r="B9" s="3"/>
      <c r="C9" s="3"/>
      <c r="D9" s="3"/>
      <c r="E9" s="4"/>
      <c r="F9" s="5"/>
      <c r="G9" s="5"/>
      <c r="H9" s="6"/>
      <c r="I9" s="6"/>
      <c r="J9" s="6"/>
      <c r="K9" s="6"/>
      <c r="L9" s="6"/>
      <c r="M9" s="136"/>
    </row>
    <row r="10" spans="1:13">
      <c r="A10" s="137" t="s">
        <v>319</v>
      </c>
      <c r="B10" s="137"/>
      <c r="C10" s="137"/>
      <c r="D10" s="137"/>
      <c r="E10" s="137"/>
      <c r="F10" s="137"/>
      <c r="G10" s="137"/>
      <c r="H10" s="137"/>
      <c r="I10" s="137"/>
      <c r="J10" s="137"/>
      <c r="K10" s="137"/>
      <c r="L10" s="137"/>
      <c r="M10" s="137"/>
    </row>
    <row r="11" spans="1:13">
      <c r="A11" s="2"/>
      <c r="B11" s="3"/>
      <c r="C11" s="3"/>
      <c r="D11" s="3"/>
      <c r="E11" s="4"/>
      <c r="F11" s="6"/>
      <c r="G11" s="6"/>
      <c r="H11" s="6"/>
      <c r="I11" s="6"/>
      <c r="J11" s="6"/>
      <c r="K11" s="6"/>
      <c r="L11" s="6"/>
      <c r="M11" s="6"/>
    </row>
    <row r="12" spans="1:13">
      <c r="A12" s="7"/>
      <c r="B12" s="7" t="s">
        <v>261</v>
      </c>
      <c r="C12" s="7" t="s">
        <v>260</v>
      </c>
      <c r="D12" s="7" t="s">
        <v>259</v>
      </c>
      <c r="E12" s="129" t="s">
        <v>258</v>
      </c>
      <c r="F12" s="130"/>
      <c r="G12" s="131"/>
      <c r="H12" s="132" t="s">
        <v>257</v>
      </c>
      <c r="I12" s="133"/>
      <c r="J12" s="134"/>
      <c r="K12" s="132" t="s">
        <v>256</v>
      </c>
      <c r="L12" s="133"/>
      <c r="M12" s="134"/>
    </row>
    <row r="13" spans="1:13" ht="78.75">
      <c r="A13" s="8"/>
      <c r="B13" s="8"/>
      <c r="C13" s="8"/>
      <c r="D13" s="8"/>
      <c r="E13" s="9" t="s">
        <v>255</v>
      </c>
      <c r="F13" s="9" t="s">
        <v>254</v>
      </c>
      <c r="G13" s="9" t="s">
        <v>253</v>
      </c>
      <c r="H13" s="9" t="s">
        <v>255</v>
      </c>
      <c r="I13" s="9" t="s">
        <v>254</v>
      </c>
      <c r="J13" s="9" t="s">
        <v>253</v>
      </c>
      <c r="K13" s="9" t="s">
        <v>255</v>
      </c>
      <c r="L13" s="9" t="s">
        <v>254</v>
      </c>
      <c r="M13" s="9" t="s">
        <v>253</v>
      </c>
    </row>
    <row r="14" spans="1:13">
      <c r="A14" s="10">
        <v>1</v>
      </c>
      <c r="B14" s="11" t="s">
        <v>252</v>
      </c>
      <c r="C14" s="11" t="s">
        <v>251</v>
      </c>
      <c r="D14" s="11" t="s">
        <v>250</v>
      </c>
      <c r="E14" s="12">
        <v>5</v>
      </c>
      <c r="F14" s="13">
        <v>6</v>
      </c>
      <c r="G14" s="13">
        <v>7</v>
      </c>
      <c r="H14" s="13">
        <v>8</v>
      </c>
      <c r="I14" s="13">
        <v>9</v>
      </c>
      <c r="J14" s="13">
        <v>10</v>
      </c>
      <c r="K14" s="13">
        <v>11</v>
      </c>
      <c r="L14" s="13">
        <v>12</v>
      </c>
      <c r="M14" s="13">
        <v>13</v>
      </c>
    </row>
    <row r="15" spans="1:13">
      <c r="A15" s="14" t="s">
        <v>249</v>
      </c>
      <c r="B15" s="15"/>
      <c r="C15" s="15"/>
      <c r="D15" s="16"/>
      <c r="E15" s="17">
        <f>F15+G15</f>
        <v>188053.66</v>
      </c>
      <c r="F15" s="17">
        <f>F16+F197+F200+F203+F244+F256+F268+F271+F274+F344+F347+F372+F375+F382+F124</f>
        <v>88266.200000000012</v>
      </c>
      <c r="G15" s="17">
        <f>G16+G197+G200+G203+G244+G256+G268+G271+G274+G344+G347+G372+G375+G382</f>
        <v>99787.459999999992</v>
      </c>
      <c r="H15" s="17">
        <f>I15+J15</f>
        <v>-2650</v>
      </c>
      <c r="I15" s="17">
        <f>I16+I197+I200+I203+I244+I256+I268+I271+I274+I335+I347+I372+I375+I382</f>
        <v>-646.30000000000007</v>
      </c>
      <c r="J15" s="17">
        <f>J16+J197+J200+J203+J244+J256+J268+J271+J274+J325+J335+J347+J372+J375+J382</f>
        <v>-2003.7</v>
      </c>
      <c r="K15" s="18">
        <f t="shared" ref="K15:M48" si="0">E15+H15</f>
        <v>185403.66</v>
      </c>
      <c r="L15" s="18">
        <f>F15+I15</f>
        <v>87619.900000000009</v>
      </c>
      <c r="M15" s="18">
        <f t="shared" si="0"/>
        <v>97783.76</v>
      </c>
    </row>
    <row r="16" spans="1:13" ht="35.25" customHeight="1">
      <c r="A16" s="19" t="s">
        <v>248</v>
      </c>
      <c r="B16" s="20" t="s">
        <v>6</v>
      </c>
      <c r="C16" s="20"/>
      <c r="D16" s="21"/>
      <c r="E16" s="22">
        <f>E17+E20+E43+E46+E49+E52+E59+E62+E67+E72+E77+E82+E87+E92+E97+E102+E110+E113+E118+E121+E127+E130+E133+E136+E142+E147+E153+E156+E159+E166+E169+E175+E180+E185+E188+E191</f>
        <v>49008.899999999994</v>
      </c>
      <c r="F16" s="22">
        <f>F17+F20+F43+F46+F49+F52+F59+F62+F67+F72+F77+F82+F87+F92+F97+F102+F110+F113+F118+F121+F127+F130+F133+F136+F142+F147+F153+F156+F159+F166+F169+F175+F180+F185+F188+F191+F107+F150</f>
        <v>30856</v>
      </c>
      <c r="G16" s="22">
        <f>G17+G20+G43+G46+G49+G52+G59+G62+G67+G72+G77+G82+G87+G92+G97+G102+G110+G113+G118+G121+G127+G130+G133+G136+G142+G147+G153+G156+G159+G166+G169+G175+G180+G185+G188+G191+G107+G150</f>
        <v>18280.400000000001</v>
      </c>
      <c r="H16" s="22">
        <f>I16+J16</f>
        <v>-3407.3</v>
      </c>
      <c r="I16" s="22">
        <f>I17+I20+I43+I46+I49+I52+I59+I92+I97+I102+I110+I118+I127+I130+I133+I136+I139+I147+I153+I156+I159+I166+I169+I175+I180+I185+I188+I191+I62+I67+I72+I77+I82+I87+I113+I121+I124+I150+I142</f>
        <v>-1105.9000000000001</v>
      </c>
      <c r="J16" s="22">
        <f>J17+J20+J43+J46+J49+J52+J59+J92+J97+J102+J110+J118+J127+J130+J133+J136+J139+J147+J153+J156+J159+J166+J169+J175+J180+J185+J188+J191+J62+J67+J72+J77+J82+J87+J113+J121+J124+J150+J142</f>
        <v>-2301.4</v>
      </c>
      <c r="K16" s="18">
        <f t="shared" si="0"/>
        <v>45601.599999999991</v>
      </c>
      <c r="L16" s="18">
        <f>F16+I16</f>
        <v>29750.1</v>
      </c>
      <c r="M16" s="18">
        <f>G16+J16</f>
        <v>15979.000000000002</v>
      </c>
    </row>
    <row r="17" spans="1:13" ht="33.75">
      <c r="A17" s="23" t="s">
        <v>247</v>
      </c>
      <c r="B17" s="24" t="s">
        <v>245</v>
      </c>
      <c r="C17" s="24"/>
      <c r="D17" s="25"/>
      <c r="E17" s="26">
        <f t="shared" ref="E17:E22" si="1">F17+G17</f>
        <v>1020.9</v>
      </c>
      <c r="F17" s="27">
        <f>F18</f>
        <v>1020.9</v>
      </c>
      <c r="G17" s="27">
        <f>G18</f>
        <v>0</v>
      </c>
      <c r="H17" s="28">
        <f>I17+J17</f>
        <v>6.2</v>
      </c>
      <c r="I17" s="29">
        <f>I18</f>
        <v>6.2</v>
      </c>
      <c r="J17" s="27"/>
      <c r="K17" s="30">
        <f t="shared" si="0"/>
        <v>1027.0999999999999</v>
      </c>
      <c r="L17" s="30">
        <f t="shared" si="0"/>
        <v>1027.0999999999999</v>
      </c>
      <c r="M17" s="30">
        <f t="shared" si="0"/>
        <v>0</v>
      </c>
    </row>
    <row r="18" spans="1:13" ht="105" customHeight="1">
      <c r="A18" s="31" t="s">
        <v>172</v>
      </c>
      <c r="B18" s="32" t="s">
        <v>245</v>
      </c>
      <c r="C18" s="32" t="s">
        <v>171</v>
      </c>
      <c r="D18" s="33"/>
      <c r="E18" s="34">
        <f t="shared" si="1"/>
        <v>1020.9</v>
      </c>
      <c r="F18" s="35">
        <f>F19</f>
        <v>1020.9</v>
      </c>
      <c r="G18" s="35">
        <f>G19</f>
        <v>0</v>
      </c>
      <c r="H18" s="36">
        <f>I18+J18</f>
        <v>6.2</v>
      </c>
      <c r="I18" s="37">
        <f>I19</f>
        <v>6.2</v>
      </c>
      <c r="J18" s="35"/>
      <c r="K18" s="36">
        <f t="shared" si="0"/>
        <v>1027.0999999999999</v>
      </c>
      <c r="L18" s="36">
        <f t="shared" si="0"/>
        <v>1027.0999999999999</v>
      </c>
      <c r="M18" s="36">
        <f t="shared" si="0"/>
        <v>0</v>
      </c>
    </row>
    <row r="19" spans="1:13" ht="56.25" customHeight="1">
      <c r="A19" s="31" t="s">
        <v>246</v>
      </c>
      <c r="B19" s="32" t="s">
        <v>245</v>
      </c>
      <c r="C19" s="32" t="s">
        <v>171</v>
      </c>
      <c r="D19" s="33" t="s">
        <v>244</v>
      </c>
      <c r="E19" s="34">
        <f t="shared" si="1"/>
        <v>1020.9</v>
      </c>
      <c r="F19" s="35">
        <v>1020.9</v>
      </c>
      <c r="G19" s="35"/>
      <c r="H19" s="36">
        <f>I19+J19</f>
        <v>6.2</v>
      </c>
      <c r="I19" s="37">
        <f>'[1]попр декабрь (2)'!$H$29</f>
        <v>6.2</v>
      </c>
      <c r="J19" s="35"/>
      <c r="K19" s="36">
        <f t="shared" si="0"/>
        <v>1027.0999999999999</v>
      </c>
      <c r="L19" s="36">
        <f t="shared" si="0"/>
        <v>1027.0999999999999</v>
      </c>
      <c r="M19" s="36">
        <f t="shared" si="0"/>
        <v>0</v>
      </c>
    </row>
    <row r="20" spans="1:13" ht="42.75" customHeight="1">
      <c r="A20" s="23" t="s">
        <v>243</v>
      </c>
      <c r="B20" s="24" t="s">
        <v>235</v>
      </c>
      <c r="C20" s="24"/>
      <c r="D20" s="25"/>
      <c r="E20" s="26">
        <f t="shared" si="1"/>
        <v>15997.300000000001</v>
      </c>
      <c r="F20" s="29">
        <f>F21+F23+F25+F27+F29+F31+F35+F37+F39+F41+F33</f>
        <v>15997.300000000001</v>
      </c>
      <c r="G20" s="27"/>
      <c r="H20" s="28">
        <f>H21+H23+H25+H27+H29+H31+H35+H37+H39+H41</f>
        <v>-47.70000000000001</v>
      </c>
      <c r="I20" s="28">
        <f>I21+I23+I25+I27+I29+I31+I35+I37+I39+I41+I33</f>
        <v>-47.70000000000001</v>
      </c>
      <c r="J20" s="28">
        <f>J21+J23+J25+J27+J29+J31+J35+J37+J39+J41</f>
        <v>0</v>
      </c>
      <c r="K20" s="30">
        <f t="shared" si="0"/>
        <v>15949.6</v>
      </c>
      <c r="L20" s="30">
        <f t="shared" si="0"/>
        <v>15949.6</v>
      </c>
      <c r="M20" s="30">
        <f t="shared" si="0"/>
        <v>0</v>
      </c>
    </row>
    <row r="21" spans="1:13" ht="132.75" customHeight="1">
      <c r="A21" s="31" t="s">
        <v>215</v>
      </c>
      <c r="B21" s="32" t="s">
        <v>235</v>
      </c>
      <c r="C21" s="32" t="s">
        <v>171</v>
      </c>
      <c r="D21" s="33"/>
      <c r="E21" s="34">
        <f t="shared" si="1"/>
        <v>245.7</v>
      </c>
      <c r="F21" s="37">
        <f>F22</f>
        <v>245.7</v>
      </c>
      <c r="G21" s="35">
        <f>G22</f>
        <v>0</v>
      </c>
      <c r="H21" s="36">
        <f>H22</f>
        <v>-15.3</v>
      </c>
      <c r="I21" s="36">
        <f>I22</f>
        <v>-15.3</v>
      </c>
      <c r="J21" s="35"/>
      <c r="K21" s="36">
        <f t="shared" si="0"/>
        <v>230.39999999999998</v>
      </c>
      <c r="L21" s="36">
        <f t="shared" si="0"/>
        <v>230.39999999999998</v>
      </c>
      <c r="M21" s="36">
        <f t="shared" si="0"/>
        <v>0</v>
      </c>
    </row>
    <row r="22" spans="1:13" ht="84" customHeight="1">
      <c r="A22" s="31" t="s">
        <v>242</v>
      </c>
      <c r="B22" s="32" t="s">
        <v>235</v>
      </c>
      <c r="C22" s="32" t="s">
        <v>171</v>
      </c>
      <c r="D22" s="33" t="s">
        <v>241</v>
      </c>
      <c r="E22" s="34">
        <f t="shared" si="1"/>
        <v>245.7</v>
      </c>
      <c r="F22" s="37">
        <v>245.7</v>
      </c>
      <c r="G22" s="35"/>
      <c r="H22" s="36">
        <f t="shared" ref="H22:H26" si="2">I22+J22</f>
        <v>-15.3</v>
      </c>
      <c r="I22" s="38">
        <f>'[1]попр декабрь (2)'!$H$36</f>
        <v>-15.3</v>
      </c>
      <c r="J22" s="35"/>
      <c r="K22" s="36">
        <f t="shared" si="0"/>
        <v>230.39999999999998</v>
      </c>
      <c r="L22" s="36">
        <f t="shared" si="0"/>
        <v>230.39999999999998</v>
      </c>
      <c r="M22" s="36">
        <f t="shared" si="0"/>
        <v>0</v>
      </c>
    </row>
    <row r="23" spans="1:13" ht="33.75">
      <c r="A23" s="31" t="s">
        <v>14</v>
      </c>
      <c r="B23" s="32" t="s">
        <v>235</v>
      </c>
      <c r="C23" s="32" t="s">
        <v>11</v>
      </c>
      <c r="D23" s="33"/>
      <c r="E23" s="34">
        <f>E24</f>
        <v>133.6</v>
      </c>
      <c r="F23" s="35">
        <f>F24</f>
        <v>133.6</v>
      </c>
      <c r="G23" s="35">
        <f>G24</f>
        <v>0</v>
      </c>
      <c r="H23" s="36">
        <f>H24</f>
        <v>-4.4000000000000004</v>
      </c>
      <c r="I23" s="36">
        <f>I24</f>
        <v>-4.4000000000000004</v>
      </c>
      <c r="J23" s="35"/>
      <c r="K23" s="36">
        <f t="shared" si="0"/>
        <v>129.19999999999999</v>
      </c>
      <c r="L23" s="36">
        <f t="shared" si="0"/>
        <v>129.19999999999999</v>
      </c>
      <c r="M23" s="36">
        <f t="shared" si="0"/>
        <v>0</v>
      </c>
    </row>
    <row r="24" spans="1:13" ht="56.25">
      <c r="A24" s="31" t="s">
        <v>242</v>
      </c>
      <c r="B24" s="32" t="s">
        <v>235</v>
      </c>
      <c r="C24" s="32" t="s">
        <v>11</v>
      </c>
      <c r="D24" s="33" t="s">
        <v>241</v>
      </c>
      <c r="E24" s="34">
        <f t="shared" ref="E24:E51" si="3">F24+G24</f>
        <v>133.6</v>
      </c>
      <c r="F24" s="35">
        <v>133.6</v>
      </c>
      <c r="G24" s="35"/>
      <c r="H24" s="36">
        <f t="shared" si="2"/>
        <v>-4.4000000000000004</v>
      </c>
      <c r="I24" s="13">
        <f>'[1]попр декабрь (2)'!$H$39</f>
        <v>-4.4000000000000004</v>
      </c>
      <c r="J24" s="35"/>
      <c r="K24" s="36">
        <f t="shared" si="0"/>
        <v>129.19999999999999</v>
      </c>
      <c r="L24" s="36">
        <f t="shared" si="0"/>
        <v>129.19999999999999</v>
      </c>
      <c r="M24" s="36">
        <f t="shared" si="0"/>
        <v>0</v>
      </c>
    </row>
    <row r="25" spans="1:13" ht="90">
      <c r="A25" s="31" t="s">
        <v>215</v>
      </c>
      <c r="B25" s="32" t="s">
        <v>235</v>
      </c>
      <c r="C25" s="32" t="s">
        <v>171</v>
      </c>
      <c r="D25" s="33"/>
      <c r="E25" s="34">
        <f t="shared" si="3"/>
        <v>8255.6</v>
      </c>
      <c r="F25" s="35">
        <f>F26</f>
        <v>8255.6</v>
      </c>
      <c r="G25" s="35">
        <f>G26</f>
        <v>0</v>
      </c>
      <c r="H25" s="36">
        <f>H26</f>
        <v>-9.9</v>
      </c>
      <c r="I25" s="36">
        <f>I26</f>
        <v>-9.9</v>
      </c>
      <c r="J25" s="35"/>
      <c r="K25" s="36">
        <f t="shared" si="0"/>
        <v>8245.7000000000007</v>
      </c>
      <c r="L25" s="36">
        <f t="shared" si="0"/>
        <v>8245.7000000000007</v>
      </c>
      <c r="M25" s="36">
        <f t="shared" si="0"/>
        <v>0</v>
      </c>
    </row>
    <row r="26" spans="1:13" ht="67.5">
      <c r="A26" s="31" t="s">
        <v>240</v>
      </c>
      <c r="B26" s="32" t="s">
        <v>235</v>
      </c>
      <c r="C26" s="32" t="s">
        <v>171</v>
      </c>
      <c r="D26" s="33" t="s">
        <v>230</v>
      </c>
      <c r="E26" s="34">
        <f t="shared" si="3"/>
        <v>8255.6</v>
      </c>
      <c r="F26" s="35">
        <v>8255.6</v>
      </c>
      <c r="G26" s="35"/>
      <c r="H26" s="36">
        <f t="shared" si="2"/>
        <v>-9.9</v>
      </c>
      <c r="I26" s="37">
        <f>'[1]попр декабрь (2)'!$H$54</f>
        <v>-9.9</v>
      </c>
      <c r="J26" s="35"/>
      <c r="K26" s="36">
        <f t="shared" si="0"/>
        <v>8245.7000000000007</v>
      </c>
      <c r="L26" s="36">
        <f t="shared" si="0"/>
        <v>8245.7000000000007</v>
      </c>
      <c r="M26" s="36">
        <f t="shared" si="0"/>
        <v>0</v>
      </c>
    </row>
    <row r="27" spans="1:13" ht="33.75">
      <c r="A27" s="31" t="s">
        <v>26</v>
      </c>
      <c r="B27" s="32" t="s">
        <v>235</v>
      </c>
      <c r="C27" s="32" t="s">
        <v>11</v>
      </c>
      <c r="D27" s="33"/>
      <c r="E27" s="34">
        <f t="shared" si="3"/>
        <v>1047.2</v>
      </c>
      <c r="F27" s="35">
        <f>F28</f>
        <v>1047.2</v>
      </c>
      <c r="G27" s="35">
        <f>G28</f>
        <v>0</v>
      </c>
      <c r="H27" s="36">
        <f>H28</f>
        <v>-1.5</v>
      </c>
      <c r="I27" s="37">
        <f>I28</f>
        <v>-1.5</v>
      </c>
      <c r="J27" s="35">
        <f>J28</f>
        <v>0</v>
      </c>
      <c r="K27" s="36">
        <f t="shared" si="0"/>
        <v>1045.7</v>
      </c>
      <c r="L27" s="36">
        <f t="shared" si="0"/>
        <v>1045.7</v>
      </c>
      <c r="M27" s="36">
        <f t="shared" si="0"/>
        <v>0</v>
      </c>
    </row>
    <row r="28" spans="1:13" ht="97.5" customHeight="1">
      <c r="A28" s="31" t="s">
        <v>239</v>
      </c>
      <c r="B28" s="32" t="s">
        <v>235</v>
      </c>
      <c r="C28" s="32" t="s">
        <v>11</v>
      </c>
      <c r="D28" s="33" t="s">
        <v>230</v>
      </c>
      <c r="E28" s="34">
        <f t="shared" si="3"/>
        <v>1047.2</v>
      </c>
      <c r="F28" s="35">
        <v>1047.2</v>
      </c>
      <c r="G28" s="35"/>
      <c r="H28" s="36">
        <f t="shared" ref="H28:H51" si="4">I28+J28</f>
        <v>-1.5</v>
      </c>
      <c r="I28" s="37">
        <f>'[1]попр декабрь (2)'!$H$57</f>
        <v>-1.5</v>
      </c>
      <c r="J28" s="35"/>
      <c r="K28" s="36">
        <f t="shared" si="0"/>
        <v>1045.7</v>
      </c>
      <c r="L28" s="36">
        <f t="shared" si="0"/>
        <v>1045.7</v>
      </c>
      <c r="M28" s="36">
        <f t="shared" si="0"/>
        <v>0</v>
      </c>
    </row>
    <row r="29" spans="1:13" ht="90">
      <c r="A29" s="39" t="s">
        <v>215</v>
      </c>
      <c r="B29" s="40" t="s">
        <v>235</v>
      </c>
      <c r="C29" s="40" t="s">
        <v>171</v>
      </c>
      <c r="D29" s="41"/>
      <c r="E29" s="42">
        <f t="shared" si="3"/>
        <v>3120.3</v>
      </c>
      <c r="F29" s="43">
        <f>F30</f>
        <v>3120.3</v>
      </c>
      <c r="G29" s="43">
        <f>G30</f>
        <v>0</v>
      </c>
      <c r="H29" s="44">
        <f t="shared" si="4"/>
        <v>1.4</v>
      </c>
      <c r="I29" s="43">
        <f>I30</f>
        <v>1.4</v>
      </c>
      <c r="J29" s="43"/>
      <c r="K29" s="44">
        <f t="shared" si="0"/>
        <v>3121.7000000000003</v>
      </c>
      <c r="L29" s="44">
        <f t="shared" si="0"/>
        <v>3121.7000000000003</v>
      </c>
      <c r="M29" s="44">
        <f t="shared" si="0"/>
        <v>0</v>
      </c>
    </row>
    <row r="30" spans="1:13" ht="72.75" customHeight="1">
      <c r="A30" s="31" t="s">
        <v>238</v>
      </c>
      <c r="B30" s="32" t="s">
        <v>235</v>
      </c>
      <c r="C30" s="32" t="s">
        <v>171</v>
      </c>
      <c r="D30" s="33" t="s">
        <v>237</v>
      </c>
      <c r="E30" s="34">
        <f t="shared" si="3"/>
        <v>3120.3</v>
      </c>
      <c r="F30" s="35">
        <v>3120.3</v>
      </c>
      <c r="G30" s="35"/>
      <c r="H30" s="36">
        <f t="shared" si="4"/>
        <v>1.4</v>
      </c>
      <c r="I30" s="35">
        <f>'[1]попр декабрь (2)'!$H$71</f>
        <v>1.4</v>
      </c>
      <c r="J30" s="35"/>
      <c r="K30" s="36">
        <f t="shared" si="0"/>
        <v>3121.7000000000003</v>
      </c>
      <c r="L30" s="36">
        <f t="shared" si="0"/>
        <v>3121.7000000000003</v>
      </c>
      <c r="M30" s="36">
        <f t="shared" si="0"/>
        <v>0</v>
      </c>
    </row>
    <row r="31" spans="1:13" ht="33.75">
      <c r="A31" s="31" t="s">
        <v>14</v>
      </c>
      <c r="B31" s="32" t="s">
        <v>235</v>
      </c>
      <c r="C31" s="32" t="s">
        <v>11</v>
      </c>
      <c r="D31" s="33"/>
      <c r="E31" s="34">
        <f t="shared" si="3"/>
        <v>232.3</v>
      </c>
      <c r="F31" s="35">
        <f>F32</f>
        <v>232.3</v>
      </c>
      <c r="G31" s="35">
        <f>G32</f>
        <v>0</v>
      </c>
      <c r="H31" s="36">
        <f t="shared" si="4"/>
        <v>-0.6</v>
      </c>
      <c r="I31" s="37">
        <f>I32</f>
        <v>-0.6</v>
      </c>
      <c r="J31" s="35">
        <f>J32</f>
        <v>0</v>
      </c>
      <c r="K31" s="36">
        <f t="shared" si="0"/>
        <v>231.70000000000002</v>
      </c>
      <c r="L31" s="36">
        <f t="shared" si="0"/>
        <v>231.70000000000002</v>
      </c>
      <c r="M31" s="36">
        <f t="shared" si="0"/>
        <v>0</v>
      </c>
    </row>
    <row r="32" spans="1:13" ht="66" customHeight="1">
      <c r="A32" s="31" t="s">
        <v>238</v>
      </c>
      <c r="B32" s="32" t="s">
        <v>235</v>
      </c>
      <c r="C32" s="32" t="s">
        <v>11</v>
      </c>
      <c r="D32" s="33" t="s">
        <v>237</v>
      </c>
      <c r="E32" s="34">
        <f t="shared" si="3"/>
        <v>232.3</v>
      </c>
      <c r="F32" s="35">
        <v>232.3</v>
      </c>
      <c r="G32" s="35"/>
      <c r="H32" s="36">
        <f t="shared" si="4"/>
        <v>-0.6</v>
      </c>
      <c r="I32" s="37">
        <f>'[1]попр декабрь (2)'!$H$76</f>
        <v>-0.6</v>
      </c>
      <c r="J32" s="35"/>
      <c r="K32" s="36">
        <f t="shared" si="0"/>
        <v>231.70000000000002</v>
      </c>
      <c r="L32" s="36">
        <f t="shared" si="0"/>
        <v>231.70000000000002</v>
      </c>
      <c r="M32" s="36">
        <f t="shared" si="0"/>
        <v>0</v>
      </c>
    </row>
    <row r="33" spans="1:13" ht="22.5">
      <c r="A33" s="45" t="s">
        <v>20</v>
      </c>
      <c r="B33" s="32" t="s">
        <v>235</v>
      </c>
      <c r="C33" s="32" t="s">
        <v>17</v>
      </c>
      <c r="D33" s="33"/>
      <c r="E33" s="34">
        <f t="shared" si="3"/>
        <v>28.7</v>
      </c>
      <c r="F33" s="35">
        <f>F34</f>
        <v>28.7</v>
      </c>
      <c r="G33" s="35"/>
      <c r="H33" s="36">
        <f t="shared" si="4"/>
        <v>0</v>
      </c>
      <c r="I33" s="35">
        <f>I34</f>
        <v>0</v>
      </c>
      <c r="J33" s="35"/>
      <c r="K33" s="36">
        <f t="shared" si="0"/>
        <v>28.7</v>
      </c>
      <c r="L33" s="36">
        <f t="shared" si="0"/>
        <v>28.7</v>
      </c>
      <c r="M33" s="36">
        <f t="shared" si="0"/>
        <v>0</v>
      </c>
    </row>
    <row r="34" spans="1:13" ht="56.25">
      <c r="A34" s="31" t="s">
        <v>238</v>
      </c>
      <c r="B34" s="32" t="s">
        <v>235</v>
      </c>
      <c r="C34" s="32" t="s">
        <v>17</v>
      </c>
      <c r="D34" s="33" t="s">
        <v>237</v>
      </c>
      <c r="E34" s="34">
        <f t="shared" si="3"/>
        <v>28.7</v>
      </c>
      <c r="F34" s="35">
        <v>28.7</v>
      </c>
      <c r="G34" s="35"/>
      <c r="H34" s="36">
        <f t="shared" si="4"/>
        <v>0</v>
      </c>
      <c r="I34" s="35"/>
      <c r="J34" s="35"/>
      <c r="K34" s="36">
        <f t="shared" si="0"/>
        <v>28.7</v>
      </c>
      <c r="L34" s="36">
        <f t="shared" si="0"/>
        <v>28.7</v>
      </c>
      <c r="M34" s="36">
        <f t="shared" si="0"/>
        <v>0</v>
      </c>
    </row>
    <row r="35" spans="1:13" ht="78.75">
      <c r="A35" s="31" t="s">
        <v>172</v>
      </c>
      <c r="B35" s="32" t="s">
        <v>235</v>
      </c>
      <c r="C35" s="32" t="s">
        <v>171</v>
      </c>
      <c r="D35" s="33"/>
      <c r="E35" s="34">
        <f t="shared" si="3"/>
        <v>2177.4</v>
      </c>
      <c r="F35" s="35">
        <f>F36</f>
        <v>2177.4</v>
      </c>
      <c r="G35" s="35">
        <f>G36</f>
        <v>0</v>
      </c>
      <c r="H35" s="36">
        <f>H36</f>
        <v>-12.1</v>
      </c>
      <c r="I35" s="46">
        <f>I36</f>
        <v>-12.1</v>
      </c>
      <c r="J35" s="35"/>
      <c r="K35" s="36">
        <f t="shared" si="0"/>
        <v>2165.3000000000002</v>
      </c>
      <c r="L35" s="36">
        <f t="shared" si="0"/>
        <v>2165.3000000000002</v>
      </c>
      <c r="M35" s="36">
        <f t="shared" si="0"/>
        <v>0</v>
      </c>
    </row>
    <row r="36" spans="1:13" ht="22.5">
      <c r="A36" s="31" t="s">
        <v>194</v>
      </c>
      <c r="B36" s="32" t="s">
        <v>235</v>
      </c>
      <c r="C36" s="32" t="s">
        <v>171</v>
      </c>
      <c r="D36" s="33" t="s">
        <v>192</v>
      </c>
      <c r="E36" s="34">
        <f t="shared" si="3"/>
        <v>2177.4</v>
      </c>
      <c r="F36" s="35">
        <v>2177.4</v>
      </c>
      <c r="G36" s="35"/>
      <c r="H36" s="36">
        <f t="shared" si="4"/>
        <v>-12.1</v>
      </c>
      <c r="I36" s="34">
        <f>'[1]попр декабрь (2)'!$H$565</f>
        <v>-12.1</v>
      </c>
      <c r="J36" s="35"/>
      <c r="K36" s="36">
        <f t="shared" si="0"/>
        <v>2165.3000000000002</v>
      </c>
      <c r="L36" s="36">
        <f t="shared" si="0"/>
        <v>2165.3000000000002</v>
      </c>
      <c r="M36" s="36">
        <f t="shared" si="0"/>
        <v>0</v>
      </c>
    </row>
    <row r="37" spans="1:13" ht="33.75">
      <c r="A37" s="31" t="s">
        <v>170</v>
      </c>
      <c r="B37" s="32" t="s">
        <v>235</v>
      </c>
      <c r="C37" s="32" t="s">
        <v>11</v>
      </c>
      <c r="D37" s="33"/>
      <c r="E37" s="34">
        <f t="shared" si="3"/>
        <v>19</v>
      </c>
      <c r="F37" s="37">
        <f>F38</f>
        <v>19</v>
      </c>
      <c r="G37" s="35">
        <f>G38</f>
        <v>0</v>
      </c>
      <c r="H37" s="36">
        <f>H38</f>
        <v>-1</v>
      </c>
      <c r="I37" s="46">
        <f>I38</f>
        <v>-1</v>
      </c>
      <c r="J37" s="35"/>
      <c r="K37" s="36">
        <f t="shared" si="0"/>
        <v>18</v>
      </c>
      <c r="L37" s="36">
        <f t="shared" si="0"/>
        <v>18</v>
      </c>
      <c r="M37" s="36">
        <f t="shared" si="0"/>
        <v>0</v>
      </c>
    </row>
    <row r="38" spans="1:13" ht="22.5">
      <c r="A38" s="31" t="s">
        <v>194</v>
      </c>
      <c r="B38" s="32" t="s">
        <v>235</v>
      </c>
      <c r="C38" s="32" t="s">
        <v>11</v>
      </c>
      <c r="D38" s="33" t="s">
        <v>192</v>
      </c>
      <c r="E38" s="34">
        <f t="shared" si="3"/>
        <v>19</v>
      </c>
      <c r="F38" s="37">
        <v>19</v>
      </c>
      <c r="G38" s="35"/>
      <c r="H38" s="36">
        <f t="shared" si="4"/>
        <v>-1</v>
      </c>
      <c r="I38" s="34">
        <f>'[1]попр декабрь (2)'!$H$568</f>
        <v>-1</v>
      </c>
      <c r="J38" s="35"/>
      <c r="K38" s="36">
        <f t="shared" si="0"/>
        <v>18</v>
      </c>
      <c r="L38" s="36">
        <f t="shared" si="0"/>
        <v>18</v>
      </c>
      <c r="M38" s="36">
        <f t="shared" si="0"/>
        <v>0</v>
      </c>
    </row>
    <row r="39" spans="1:13" ht="90">
      <c r="A39" s="31" t="s">
        <v>215</v>
      </c>
      <c r="B39" s="32" t="s">
        <v>235</v>
      </c>
      <c r="C39" s="32" t="s">
        <v>171</v>
      </c>
      <c r="D39" s="33"/>
      <c r="E39" s="34">
        <f t="shared" si="3"/>
        <v>624.20000000000005</v>
      </c>
      <c r="F39" s="37">
        <f>F40</f>
        <v>624.20000000000005</v>
      </c>
      <c r="G39" s="35"/>
      <c r="H39" s="36">
        <f t="shared" si="4"/>
        <v>-4.0999999999999996</v>
      </c>
      <c r="I39" s="35">
        <f>I40</f>
        <v>-4.0999999999999996</v>
      </c>
      <c r="J39" s="35"/>
      <c r="K39" s="36">
        <f t="shared" si="0"/>
        <v>620.1</v>
      </c>
      <c r="L39" s="36">
        <f t="shared" si="0"/>
        <v>620.1</v>
      </c>
      <c r="M39" s="36">
        <f t="shared" si="0"/>
        <v>0</v>
      </c>
    </row>
    <row r="40" spans="1:13" ht="22.5">
      <c r="A40" s="31" t="s">
        <v>236</v>
      </c>
      <c r="B40" s="32" t="s">
        <v>235</v>
      </c>
      <c r="C40" s="32" t="s">
        <v>171</v>
      </c>
      <c r="D40" s="33" t="s">
        <v>234</v>
      </c>
      <c r="E40" s="34">
        <f t="shared" si="3"/>
        <v>624.20000000000005</v>
      </c>
      <c r="F40" s="37">
        <v>624.20000000000005</v>
      </c>
      <c r="G40" s="35"/>
      <c r="H40" s="36">
        <f t="shared" si="4"/>
        <v>-4.0999999999999996</v>
      </c>
      <c r="I40" s="35">
        <f>'[1]попр декабрь (2)'!$H$642</f>
        <v>-4.0999999999999996</v>
      </c>
      <c r="J40" s="35"/>
      <c r="K40" s="36">
        <f t="shared" si="0"/>
        <v>620.1</v>
      </c>
      <c r="L40" s="36">
        <f t="shared" si="0"/>
        <v>620.1</v>
      </c>
      <c r="M40" s="36">
        <f t="shared" si="0"/>
        <v>0</v>
      </c>
    </row>
    <row r="41" spans="1:13" ht="33.75">
      <c r="A41" s="31" t="s">
        <v>14</v>
      </c>
      <c r="B41" s="32" t="s">
        <v>235</v>
      </c>
      <c r="C41" s="32" t="s">
        <v>11</v>
      </c>
      <c r="D41" s="33"/>
      <c r="E41" s="34">
        <f t="shared" si="3"/>
        <v>113.3</v>
      </c>
      <c r="F41" s="37">
        <f>F42</f>
        <v>113.3</v>
      </c>
      <c r="G41" s="35"/>
      <c r="H41" s="36">
        <f>H42</f>
        <v>-0.2</v>
      </c>
      <c r="I41" s="46">
        <f>I42</f>
        <v>-0.2</v>
      </c>
      <c r="J41" s="35"/>
      <c r="K41" s="36">
        <f t="shared" si="0"/>
        <v>113.1</v>
      </c>
      <c r="L41" s="36">
        <f t="shared" si="0"/>
        <v>113.1</v>
      </c>
      <c r="M41" s="36">
        <f t="shared" si="0"/>
        <v>0</v>
      </c>
    </row>
    <row r="42" spans="1:13" ht="22.5">
      <c r="A42" s="31" t="s">
        <v>236</v>
      </c>
      <c r="B42" s="32" t="s">
        <v>235</v>
      </c>
      <c r="C42" s="32" t="s">
        <v>11</v>
      </c>
      <c r="D42" s="33" t="s">
        <v>234</v>
      </c>
      <c r="E42" s="34">
        <f t="shared" si="3"/>
        <v>113.3</v>
      </c>
      <c r="F42" s="37">
        <v>113.3</v>
      </c>
      <c r="G42" s="35"/>
      <c r="H42" s="36">
        <f t="shared" si="4"/>
        <v>-0.2</v>
      </c>
      <c r="I42" s="35">
        <f>'[1]попр декабрь (2)'!$H$645</f>
        <v>-0.2</v>
      </c>
      <c r="J42" s="35"/>
      <c r="K42" s="36">
        <f t="shared" si="0"/>
        <v>113.1</v>
      </c>
      <c r="L42" s="36">
        <f t="shared" si="0"/>
        <v>113.1</v>
      </c>
      <c r="M42" s="36">
        <f t="shared" si="0"/>
        <v>0</v>
      </c>
    </row>
    <row r="43" spans="1:13" ht="96.75" customHeight="1">
      <c r="A43" s="23" t="s">
        <v>233</v>
      </c>
      <c r="B43" s="24" t="s">
        <v>231</v>
      </c>
      <c r="C43" s="24"/>
      <c r="D43" s="25"/>
      <c r="E43" s="26">
        <f t="shared" si="3"/>
        <v>912</v>
      </c>
      <c r="F43" s="29">
        <f>F44</f>
        <v>912</v>
      </c>
      <c r="G43" s="27"/>
      <c r="H43" s="28">
        <f t="shared" si="4"/>
        <v>-1.2</v>
      </c>
      <c r="I43" s="29">
        <f>I44</f>
        <v>-1.2</v>
      </c>
      <c r="J43" s="27"/>
      <c r="K43" s="30">
        <f t="shared" si="0"/>
        <v>910.8</v>
      </c>
      <c r="L43" s="30">
        <f t="shared" si="0"/>
        <v>910.8</v>
      </c>
      <c r="M43" s="30">
        <f t="shared" si="0"/>
        <v>0</v>
      </c>
    </row>
    <row r="44" spans="1:13" ht="108" customHeight="1">
      <c r="A44" s="47" t="s">
        <v>172</v>
      </c>
      <c r="B44" s="48" t="s">
        <v>231</v>
      </c>
      <c r="C44" s="48" t="s">
        <v>171</v>
      </c>
      <c r="D44" s="49"/>
      <c r="E44" s="50">
        <f t="shared" si="3"/>
        <v>912</v>
      </c>
      <c r="F44" s="51">
        <f>F45</f>
        <v>912</v>
      </c>
      <c r="G44" s="52"/>
      <c r="H44" s="28">
        <f t="shared" si="4"/>
        <v>-1.2</v>
      </c>
      <c r="I44" s="51">
        <f>I45</f>
        <v>-1.2</v>
      </c>
      <c r="J44" s="52"/>
      <c r="K44" s="28">
        <f t="shared" si="0"/>
        <v>910.8</v>
      </c>
      <c r="L44" s="28">
        <f t="shared" si="0"/>
        <v>910.8</v>
      </c>
      <c r="M44" s="28">
        <f t="shared" si="0"/>
        <v>0</v>
      </c>
    </row>
    <row r="45" spans="1:13" ht="107.25" customHeight="1">
      <c r="A45" s="47" t="s">
        <v>232</v>
      </c>
      <c r="B45" s="48" t="s">
        <v>231</v>
      </c>
      <c r="C45" s="48" t="s">
        <v>171</v>
      </c>
      <c r="D45" s="49" t="s">
        <v>230</v>
      </c>
      <c r="E45" s="50">
        <f t="shared" si="3"/>
        <v>912</v>
      </c>
      <c r="F45" s="51">
        <v>912</v>
      </c>
      <c r="G45" s="52"/>
      <c r="H45" s="28">
        <f t="shared" si="4"/>
        <v>-1.2</v>
      </c>
      <c r="I45" s="51">
        <f>'[1]попр декабрь (2)'!$H$49</f>
        <v>-1.2</v>
      </c>
      <c r="J45" s="52"/>
      <c r="K45" s="28">
        <f t="shared" si="0"/>
        <v>910.8</v>
      </c>
      <c r="L45" s="28">
        <f t="shared" si="0"/>
        <v>910.8</v>
      </c>
      <c r="M45" s="28">
        <f t="shared" si="0"/>
        <v>0</v>
      </c>
    </row>
    <row r="46" spans="1:13" ht="45">
      <c r="A46" s="53" t="s">
        <v>229</v>
      </c>
      <c r="B46" s="24" t="s">
        <v>227</v>
      </c>
      <c r="C46" s="24" t="s">
        <v>4</v>
      </c>
      <c r="D46" s="25"/>
      <c r="E46" s="26">
        <f t="shared" si="3"/>
        <v>10</v>
      </c>
      <c r="F46" s="29">
        <f>F47</f>
        <v>10</v>
      </c>
      <c r="G46" s="27"/>
      <c r="H46" s="28">
        <f t="shared" si="4"/>
        <v>-10</v>
      </c>
      <c r="I46" s="27">
        <f>I47</f>
        <v>-10</v>
      </c>
      <c r="J46" s="27"/>
      <c r="K46" s="30">
        <f t="shared" si="0"/>
        <v>0</v>
      </c>
      <c r="L46" s="30">
        <f t="shared" si="0"/>
        <v>0</v>
      </c>
      <c r="M46" s="30">
        <f t="shared" si="0"/>
        <v>0</v>
      </c>
    </row>
    <row r="47" spans="1:13">
      <c r="A47" s="47" t="s">
        <v>207</v>
      </c>
      <c r="B47" s="48" t="s">
        <v>227</v>
      </c>
      <c r="C47" s="48" t="s">
        <v>204</v>
      </c>
      <c r="D47" s="49"/>
      <c r="E47" s="50">
        <f t="shared" si="3"/>
        <v>10</v>
      </c>
      <c r="F47" s="51">
        <f>F48</f>
        <v>10</v>
      </c>
      <c r="G47" s="52"/>
      <c r="H47" s="28">
        <f t="shared" si="4"/>
        <v>-10</v>
      </c>
      <c r="I47" s="52">
        <f>I48</f>
        <v>-10</v>
      </c>
      <c r="J47" s="52"/>
      <c r="K47" s="28">
        <f t="shared" si="0"/>
        <v>0</v>
      </c>
      <c r="L47" s="28">
        <f t="shared" si="0"/>
        <v>0</v>
      </c>
      <c r="M47" s="28">
        <f t="shared" si="0"/>
        <v>0</v>
      </c>
    </row>
    <row r="48" spans="1:13">
      <c r="A48" s="47" t="s">
        <v>228</v>
      </c>
      <c r="B48" s="48" t="s">
        <v>227</v>
      </c>
      <c r="C48" s="48" t="s">
        <v>204</v>
      </c>
      <c r="D48" s="49" t="s">
        <v>226</v>
      </c>
      <c r="E48" s="50">
        <f t="shared" si="3"/>
        <v>10</v>
      </c>
      <c r="F48" s="51">
        <v>10</v>
      </c>
      <c r="G48" s="52"/>
      <c r="H48" s="28">
        <f t="shared" si="4"/>
        <v>-10</v>
      </c>
      <c r="I48" s="52">
        <f>'[1]попр декабрь (2)'!$H$91</f>
        <v>-10</v>
      </c>
      <c r="J48" s="52"/>
      <c r="K48" s="28">
        <f t="shared" si="0"/>
        <v>0</v>
      </c>
      <c r="L48" s="28">
        <f t="shared" si="0"/>
        <v>0</v>
      </c>
      <c r="M48" s="28">
        <f t="shared" si="0"/>
        <v>0</v>
      </c>
    </row>
    <row r="49" spans="1:13" ht="56.25">
      <c r="A49" s="23" t="s">
        <v>225</v>
      </c>
      <c r="B49" s="54" t="s">
        <v>224</v>
      </c>
      <c r="C49" s="24"/>
      <c r="D49" s="25"/>
      <c r="E49" s="26">
        <f t="shared" si="3"/>
        <v>309</v>
      </c>
      <c r="F49" s="29">
        <f>F50</f>
        <v>309</v>
      </c>
      <c r="G49" s="27"/>
      <c r="H49" s="28">
        <f t="shared" si="4"/>
        <v>-234.60000000000002</v>
      </c>
      <c r="I49" s="29">
        <f>I50</f>
        <v>-234.60000000000002</v>
      </c>
      <c r="J49" s="27"/>
      <c r="K49" s="30">
        <f t="shared" ref="K49:M118" si="5">E49+H49</f>
        <v>74.399999999999977</v>
      </c>
      <c r="L49" s="30">
        <f t="shared" si="5"/>
        <v>74.399999999999977</v>
      </c>
      <c r="M49" s="30">
        <f t="shared" si="5"/>
        <v>0</v>
      </c>
    </row>
    <row r="50" spans="1:13" ht="33.75">
      <c r="A50" s="47" t="s">
        <v>26</v>
      </c>
      <c r="B50" s="55" t="s">
        <v>224</v>
      </c>
      <c r="C50" s="48" t="s">
        <v>11</v>
      </c>
      <c r="D50" s="49"/>
      <c r="E50" s="50">
        <f t="shared" si="3"/>
        <v>309</v>
      </c>
      <c r="F50" s="51">
        <f>F51</f>
        <v>309</v>
      </c>
      <c r="G50" s="52"/>
      <c r="H50" s="28">
        <f t="shared" si="4"/>
        <v>-234.60000000000002</v>
      </c>
      <c r="I50" s="51">
        <f>I51</f>
        <v>-234.60000000000002</v>
      </c>
      <c r="J50" s="52"/>
      <c r="K50" s="28">
        <f t="shared" si="5"/>
        <v>74.399999999999977</v>
      </c>
      <c r="L50" s="28">
        <f t="shared" si="5"/>
        <v>74.399999999999977</v>
      </c>
      <c r="M50" s="28">
        <f t="shared" si="5"/>
        <v>0</v>
      </c>
    </row>
    <row r="51" spans="1:13" ht="22.5">
      <c r="A51" s="47" t="s">
        <v>120</v>
      </c>
      <c r="B51" s="55" t="s">
        <v>224</v>
      </c>
      <c r="C51" s="48" t="s">
        <v>11</v>
      </c>
      <c r="D51" s="49" t="s">
        <v>118</v>
      </c>
      <c r="E51" s="50">
        <f t="shared" si="3"/>
        <v>309</v>
      </c>
      <c r="F51" s="51">
        <v>309</v>
      </c>
      <c r="G51" s="52"/>
      <c r="H51" s="28">
        <f t="shared" si="4"/>
        <v>-234.60000000000002</v>
      </c>
      <c r="I51" s="51">
        <f>'[1]попр декабрь (2)'!$H$124</f>
        <v>-234.60000000000002</v>
      </c>
      <c r="J51" s="52"/>
      <c r="K51" s="28">
        <f t="shared" si="5"/>
        <v>74.399999999999977</v>
      </c>
      <c r="L51" s="28">
        <f t="shared" si="5"/>
        <v>74.399999999999977</v>
      </c>
      <c r="M51" s="28">
        <f t="shared" si="5"/>
        <v>0</v>
      </c>
    </row>
    <row r="52" spans="1:13" ht="33.75">
      <c r="A52" s="56" t="s">
        <v>5</v>
      </c>
      <c r="B52" s="54" t="s">
        <v>0</v>
      </c>
      <c r="C52" s="24"/>
      <c r="D52" s="25"/>
      <c r="E52" s="26">
        <f>E53+E55+E57</f>
        <v>102</v>
      </c>
      <c r="F52" s="26">
        <f>F53+F55+F57</f>
        <v>102</v>
      </c>
      <c r="G52" s="27"/>
      <c r="H52" s="28">
        <f>H53</f>
        <v>0</v>
      </c>
      <c r="I52" s="28">
        <f>I53+I55+I57</f>
        <v>0</v>
      </c>
      <c r="J52" s="28">
        <f>J53+J55+J57</f>
        <v>0</v>
      </c>
      <c r="K52" s="30">
        <f t="shared" si="5"/>
        <v>102</v>
      </c>
      <c r="L52" s="30">
        <f t="shared" si="5"/>
        <v>102</v>
      </c>
      <c r="M52" s="30">
        <f t="shared" si="5"/>
        <v>0</v>
      </c>
    </row>
    <row r="53" spans="1:13" ht="33.75">
      <c r="A53" s="31" t="s">
        <v>26</v>
      </c>
      <c r="B53" s="55" t="s">
        <v>0</v>
      </c>
      <c r="C53" s="32" t="s">
        <v>11</v>
      </c>
      <c r="D53" s="33"/>
      <c r="E53" s="34">
        <f>F53+G53</f>
        <v>0</v>
      </c>
      <c r="F53" s="37">
        <f>F54</f>
        <v>0</v>
      </c>
      <c r="G53" s="35"/>
      <c r="H53" s="36">
        <f>H54</f>
        <v>0</v>
      </c>
      <c r="I53" s="36">
        <f>I54</f>
        <v>0</v>
      </c>
      <c r="J53" s="35"/>
      <c r="K53" s="36">
        <f t="shared" si="5"/>
        <v>0</v>
      </c>
      <c r="L53" s="36">
        <f t="shared" si="5"/>
        <v>0</v>
      </c>
      <c r="M53" s="36">
        <f t="shared" si="5"/>
        <v>0</v>
      </c>
    </row>
    <row r="54" spans="1:13" ht="22.5">
      <c r="A54" s="31" t="s">
        <v>120</v>
      </c>
      <c r="B54" s="55" t="s">
        <v>0</v>
      </c>
      <c r="C54" s="32" t="s">
        <v>11</v>
      </c>
      <c r="D54" s="33" t="s">
        <v>118</v>
      </c>
      <c r="E54" s="34">
        <f>F54+G54</f>
        <v>0</v>
      </c>
      <c r="F54" s="37"/>
      <c r="G54" s="35"/>
      <c r="H54" s="36">
        <f>I54+J54</f>
        <v>0</v>
      </c>
      <c r="I54" s="38"/>
      <c r="J54" s="35"/>
      <c r="K54" s="36">
        <f t="shared" si="5"/>
        <v>0</v>
      </c>
      <c r="L54" s="36">
        <f t="shared" si="5"/>
        <v>0</v>
      </c>
      <c r="M54" s="36">
        <f t="shared" si="5"/>
        <v>0</v>
      </c>
    </row>
    <row r="55" spans="1:13" ht="56.25">
      <c r="A55" s="57" t="s">
        <v>32</v>
      </c>
      <c r="B55" s="55" t="s">
        <v>0</v>
      </c>
      <c r="C55" s="32" t="s">
        <v>23</v>
      </c>
      <c r="D55" s="33"/>
      <c r="E55" s="34">
        <f>F55+G55</f>
        <v>36</v>
      </c>
      <c r="F55" s="37">
        <f>F56</f>
        <v>36</v>
      </c>
      <c r="G55" s="35"/>
      <c r="H55" s="36">
        <f>H56</f>
        <v>0</v>
      </c>
      <c r="I55" s="36">
        <f>I56</f>
        <v>0</v>
      </c>
      <c r="J55" s="35"/>
      <c r="K55" s="36">
        <f t="shared" si="5"/>
        <v>36</v>
      </c>
      <c r="L55" s="36">
        <f t="shared" si="5"/>
        <v>36</v>
      </c>
      <c r="M55" s="36">
        <f t="shared" si="5"/>
        <v>0</v>
      </c>
    </row>
    <row r="56" spans="1:13">
      <c r="A56" s="31" t="s">
        <v>40</v>
      </c>
      <c r="B56" s="55" t="s">
        <v>0</v>
      </c>
      <c r="C56" s="32" t="s">
        <v>23</v>
      </c>
      <c r="D56" s="33" t="s">
        <v>39</v>
      </c>
      <c r="E56" s="34">
        <f>F56+G56</f>
        <v>36</v>
      </c>
      <c r="F56" s="34">
        <v>36</v>
      </c>
      <c r="G56" s="35"/>
      <c r="H56" s="36">
        <f>I56+J56</f>
        <v>0</v>
      </c>
      <c r="I56" s="38"/>
      <c r="J56" s="35"/>
      <c r="K56" s="36">
        <f t="shared" si="5"/>
        <v>36</v>
      </c>
      <c r="L56" s="36">
        <f t="shared" si="5"/>
        <v>36</v>
      </c>
      <c r="M56" s="36">
        <f t="shared" si="5"/>
        <v>0</v>
      </c>
    </row>
    <row r="57" spans="1:13">
      <c r="A57" s="45" t="s">
        <v>3</v>
      </c>
      <c r="B57" s="55" t="s">
        <v>0</v>
      </c>
      <c r="C57" s="32" t="s">
        <v>2</v>
      </c>
      <c r="D57" s="33"/>
      <c r="E57" s="34">
        <f>E58</f>
        <v>66</v>
      </c>
      <c r="F57" s="34">
        <f>F58</f>
        <v>66</v>
      </c>
      <c r="G57" s="35"/>
      <c r="H57" s="36">
        <f>H58</f>
        <v>0</v>
      </c>
      <c r="I57" s="36">
        <f>I58</f>
        <v>0</v>
      </c>
      <c r="J57" s="35"/>
      <c r="K57" s="36">
        <f t="shared" si="5"/>
        <v>66</v>
      </c>
      <c r="L57" s="36">
        <f t="shared" si="5"/>
        <v>66</v>
      </c>
      <c r="M57" s="36">
        <f t="shared" si="5"/>
        <v>0</v>
      </c>
    </row>
    <row r="58" spans="1:13" ht="59.25" customHeight="1">
      <c r="A58" s="31" t="s">
        <v>7</v>
      </c>
      <c r="B58" s="55" t="s">
        <v>0</v>
      </c>
      <c r="C58" s="32" t="s">
        <v>2</v>
      </c>
      <c r="D58" s="33" t="s">
        <v>159</v>
      </c>
      <c r="E58" s="34">
        <f t="shared" ref="E58:E163" si="6">F58+G58</f>
        <v>66</v>
      </c>
      <c r="F58" s="37">
        <v>66</v>
      </c>
      <c r="G58" s="35"/>
      <c r="H58" s="36">
        <f t="shared" ref="H58:H138" si="7">I58+J58</f>
        <v>0</v>
      </c>
      <c r="I58" s="38"/>
      <c r="J58" s="35"/>
      <c r="K58" s="36">
        <f t="shared" si="5"/>
        <v>66</v>
      </c>
      <c r="L58" s="36">
        <f t="shared" si="5"/>
        <v>66</v>
      </c>
      <c r="M58" s="36">
        <f t="shared" si="5"/>
        <v>0</v>
      </c>
    </row>
    <row r="59" spans="1:13" ht="78" customHeight="1">
      <c r="A59" s="58" t="s">
        <v>223</v>
      </c>
      <c r="B59" s="54" t="s">
        <v>222</v>
      </c>
      <c r="C59" s="24"/>
      <c r="D59" s="25"/>
      <c r="E59" s="26">
        <f t="shared" si="6"/>
        <v>330.9</v>
      </c>
      <c r="F59" s="29">
        <f>F60</f>
        <v>330.9</v>
      </c>
      <c r="G59" s="27"/>
      <c r="H59" s="30">
        <f t="shared" si="7"/>
        <v>20.399999999999999</v>
      </c>
      <c r="I59" s="27">
        <f>I60</f>
        <v>20.399999999999999</v>
      </c>
      <c r="J59" s="27"/>
      <c r="K59" s="30">
        <f t="shared" si="5"/>
        <v>351.29999999999995</v>
      </c>
      <c r="L59" s="30">
        <f t="shared" si="5"/>
        <v>351.29999999999995</v>
      </c>
      <c r="M59" s="30">
        <f t="shared" si="5"/>
        <v>0</v>
      </c>
    </row>
    <row r="60" spans="1:13" ht="33.75">
      <c r="A60" s="47" t="s">
        <v>26</v>
      </c>
      <c r="B60" s="55" t="s">
        <v>222</v>
      </c>
      <c r="C60" s="48" t="s">
        <v>11</v>
      </c>
      <c r="D60" s="49"/>
      <c r="E60" s="50">
        <f t="shared" si="6"/>
        <v>330.9</v>
      </c>
      <c r="F60" s="51">
        <f>F61</f>
        <v>330.9</v>
      </c>
      <c r="G60" s="52"/>
      <c r="H60" s="28">
        <f t="shared" si="7"/>
        <v>20.399999999999999</v>
      </c>
      <c r="I60" s="52">
        <f>I61</f>
        <v>20.399999999999999</v>
      </c>
      <c r="J60" s="52"/>
      <c r="K60" s="28">
        <f t="shared" si="5"/>
        <v>351.29999999999995</v>
      </c>
      <c r="L60" s="28">
        <f t="shared" si="5"/>
        <v>351.29999999999995</v>
      </c>
      <c r="M60" s="28">
        <f t="shared" si="5"/>
        <v>0</v>
      </c>
    </row>
    <row r="61" spans="1:13" ht="22.5">
      <c r="A61" s="47" t="s">
        <v>120</v>
      </c>
      <c r="B61" s="55" t="s">
        <v>222</v>
      </c>
      <c r="C61" s="48" t="s">
        <v>11</v>
      </c>
      <c r="D61" s="49" t="s">
        <v>118</v>
      </c>
      <c r="E61" s="50">
        <f t="shared" si="6"/>
        <v>330.9</v>
      </c>
      <c r="F61" s="51">
        <v>330.9</v>
      </c>
      <c r="G61" s="52"/>
      <c r="H61" s="28">
        <f t="shared" si="7"/>
        <v>20.399999999999999</v>
      </c>
      <c r="I61" s="52">
        <f>'[1]попр декабрь (2)'!$H$115</f>
        <v>20.399999999999999</v>
      </c>
      <c r="J61" s="52"/>
      <c r="K61" s="28">
        <f t="shared" si="5"/>
        <v>351.29999999999995</v>
      </c>
      <c r="L61" s="28">
        <f t="shared" si="5"/>
        <v>351.29999999999995</v>
      </c>
      <c r="M61" s="28">
        <f t="shared" si="5"/>
        <v>0</v>
      </c>
    </row>
    <row r="62" spans="1:13" ht="95.25" customHeight="1">
      <c r="A62" s="23" t="s">
        <v>265</v>
      </c>
      <c r="B62" s="55" t="s">
        <v>266</v>
      </c>
      <c r="C62" s="48"/>
      <c r="D62" s="49"/>
      <c r="E62" s="50">
        <f t="shared" si="6"/>
        <v>1956.7</v>
      </c>
      <c r="F62" s="51">
        <f>F63+F65</f>
        <v>1956.7</v>
      </c>
      <c r="G62" s="51">
        <f>G63+G65</f>
        <v>0</v>
      </c>
      <c r="H62" s="28">
        <f t="shared" si="7"/>
        <v>-174</v>
      </c>
      <c r="I62" s="51">
        <f>I63+I65</f>
        <v>-174</v>
      </c>
      <c r="J62" s="52">
        <f>J63+J65</f>
        <v>0</v>
      </c>
      <c r="K62" s="28">
        <f t="shared" si="5"/>
        <v>1782.7</v>
      </c>
      <c r="L62" s="28">
        <f>L63+L65</f>
        <v>1782.7</v>
      </c>
      <c r="M62" s="28">
        <f>M63+M65</f>
        <v>0</v>
      </c>
    </row>
    <row r="63" spans="1:13" ht="107.25" customHeight="1">
      <c r="A63" s="47" t="s">
        <v>172</v>
      </c>
      <c r="B63" s="55" t="s">
        <v>266</v>
      </c>
      <c r="C63" s="48" t="s">
        <v>171</v>
      </c>
      <c r="D63" s="49"/>
      <c r="E63" s="50">
        <f>E64</f>
        <v>979.6</v>
      </c>
      <c r="F63" s="51">
        <f>F64</f>
        <v>979.6</v>
      </c>
      <c r="G63" s="52"/>
      <c r="H63" s="28">
        <f>I63+J63</f>
        <v>-19.5</v>
      </c>
      <c r="I63" s="51">
        <f>I64</f>
        <v>-19.5</v>
      </c>
      <c r="J63" s="52"/>
      <c r="K63" s="28">
        <f>E63+H63</f>
        <v>960.1</v>
      </c>
      <c r="L63" s="28">
        <f>F63+I63</f>
        <v>960.1</v>
      </c>
      <c r="M63" s="28">
        <f t="shared" si="5"/>
        <v>0</v>
      </c>
    </row>
    <row r="64" spans="1:13" ht="22.5">
      <c r="A64" s="47" t="s">
        <v>120</v>
      </c>
      <c r="B64" s="55" t="s">
        <v>266</v>
      </c>
      <c r="C64" s="48" t="s">
        <v>171</v>
      </c>
      <c r="D64" s="49" t="s">
        <v>118</v>
      </c>
      <c r="E64" s="50">
        <f>F64+G64</f>
        <v>979.6</v>
      </c>
      <c r="F64" s="51">
        <v>979.6</v>
      </c>
      <c r="G64" s="52"/>
      <c r="H64" s="28">
        <f>I64+J64</f>
        <v>-19.5</v>
      </c>
      <c r="I64" s="51">
        <f>'[1]попр декабрь (2)'!$H$129</f>
        <v>-19.5</v>
      </c>
      <c r="J64" s="52"/>
      <c r="K64" s="28">
        <f>E64+H64</f>
        <v>960.1</v>
      </c>
      <c r="L64" s="28">
        <f>F64+I64</f>
        <v>960.1</v>
      </c>
      <c r="M64" s="28"/>
    </row>
    <row r="65" spans="1:13" ht="33.75">
      <c r="A65" s="47" t="s">
        <v>26</v>
      </c>
      <c r="B65" s="55" t="s">
        <v>266</v>
      </c>
      <c r="C65" s="48" t="s">
        <v>11</v>
      </c>
      <c r="D65" s="49"/>
      <c r="E65" s="50">
        <f t="shared" si="6"/>
        <v>977.1</v>
      </c>
      <c r="F65" s="51">
        <f>F66</f>
        <v>977.1</v>
      </c>
      <c r="G65" s="52"/>
      <c r="H65" s="28">
        <f t="shared" si="7"/>
        <v>-154.5</v>
      </c>
      <c r="I65" s="51">
        <f>I66</f>
        <v>-154.5</v>
      </c>
      <c r="J65" s="52"/>
      <c r="K65" s="28">
        <f t="shared" si="5"/>
        <v>822.6</v>
      </c>
      <c r="L65" s="28">
        <f>F65+I65</f>
        <v>822.6</v>
      </c>
      <c r="M65" s="28">
        <f t="shared" si="5"/>
        <v>0</v>
      </c>
    </row>
    <row r="66" spans="1:13" ht="22.5">
      <c r="A66" s="47" t="s">
        <v>120</v>
      </c>
      <c r="B66" s="55" t="s">
        <v>266</v>
      </c>
      <c r="C66" s="48" t="s">
        <v>11</v>
      </c>
      <c r="D66" s="49" t="s">
        <v>118</v>
      </c>
      <c r="E66" s="50">
        <f t="shared" si="6"/>
        <v>977.1</v>
      </c>
      <c r="F66" s="51">
        <v>977.1</v>
      </c>
      <c r="G66" s="52"/>
      <c r="H66" s="28">
        <f t="shared" si="7"/>
        <v>-154.5</v>
      </c>
      <c r="I66" s="51">
        <f>'[1]попр декабрь (2)'!$H$132</f>
        <v>-154.5</v>
      </c>
      <c r="J66" s="52"/>
      <c r="K66" s="28">
        <f t="shared" si="5"/>
        <v>822.6</v>
      </c>
      <c r="L66" s="28">
        <f t="shared" si="5"/>
        <v>822.6</v>
      </c>
      <c r="M66" s="28">
        <f t="shared" si="5"/>
        <v>0</v>
      </c>
    </row>
    <row r="67" spans="1:13" ht="90">
      <c r="A67" s="23" t="s">
        <v>272</v>
      </c>
      <c r="B67" s="55"/>
      <c r="C67" s="48"/>
      <c r="D67" s="49"/>
      <c r="E67" s="50">
        <f t="shared" si="6"/>
        <v>150.1</v>
      </c>
      <c r="F67" s="51">
        <f>F70</f>
        <v>150.1</v>
      </c>
      <c r="G67" s="52"/>
      <c r="H67" s="28">
        <f t="shared" si="7"/>
        <v>-14</v>
      </c>
      <c r="I67" s="51">
        <f>I69+I71</f>
        <v>-14</v>
      </c>
      <c r="J67" s="52"/>
      <c r="K67" s="28">
        <f t="shared" si="5"/>
        <v>136.1</v>
      </c>
      <c r="L67" s="28">
        <f t="shared" si="5"/>
        <v>136.1</v>
      </c>
      <c r="M67" s="28">
        <f t="shared" si="5"/>
        <v>0</v>
      </c>
    </row>
    <row r="68" spans="1:13" ht="78.75">
      <c r="A68" s="47" t="s">
        <v>172</v>
      </c>
      <c r="B68" s="55" t="s">
        <v>267</v>
      </c>
      <c r="C68" s="48" t="s">
        <v>171</v>
      </c>
      <c r="D68" s="49"/>
      <c r="E68" s="50">
        <f t="shared" si="6"/>
        <v>0</v>
      </c>
      <c r="F68" s="51"/>
      <c r="G68" s="52"/>
      <c r="H68" s="28">
        <f t="shared" si="7"/>
        <v>0</v>
      </c>
      <c r="I68" s="52"/>
      <c r="J68" s="52"/>
      <c r="K68" s="28">
        <f t="shared" si="5"/>
        <v>0</v>
      </c>
      <c r="L68" s="28">
        <f t="shared" si="5"/>
        <v>0</v>
      </c>
      <c r="M68" s="28">
        <f t="shared" si="5"/>
        <v>0</v>
      </c>
    </row>
    <row r="69" spans="1:13" ht="22.5">
      <c r="A69" s="47" t="s">
        <v>120</v>
      </c>
      <c r="B69" s="55" t="s">
        <v>267</v>
      </c>
      <c r="C69" s="48" t="s">
        <v>171</v>
      </c>
      <c r="D69" s="49" t="s">
        <v>118</v>
      </c>
      <c r="E69" s="50">
        <f t="shared" si="6"/>
        <v>0</v>
      </c>
      <c r="F69" s="51"/>
      <c r="G69" s="52"/>
      <c r="H69" s="28">
        <f t="shared" si="7"/>
        <v>0</v>
      </c>
      <c r="I69" s="52"/>
      <c r="J69" s="52"/>
      <c r="K69" s="28">
        <f t="shared" si="5"/>
        <v>0</v>
      </c>
      <c r="L69" s="28">
        <f t="shared" si="5"/>
        <v>0</v>
      </c>
      <c r="M69" s="28">
        <f t="shared" si="5"/>
        <v>0</v>
      </c>
    </row>
    <row r="70" spans="1:13" ht="33.75">
      <c r="A70" s="47" t="s">
        <v>26</v>
      </c>
      <c r="B70" s="55" t="s">
        <v>267</v>
      </c>
      <c r="C70" s="48" t="s">
        <v>11</v>
      </c>
      <c r="D70" s="49"/>
      <c r="E70" s="50">
        <f t="shared" si="6"/>
        <v>150.1</v>
      </c>
      <c r="F70" s="51">
        <f>F71</f>
        <v>150.1</v>
      </c>
      <c r="G70" s="52"/>
      <c r="H70" s="28">
        <f t="shared" si="7"/>
        <v>-14</v>
      </c>
      <c r="I70" s="51">
        <f>I71</f>
        <v>-14</v>
      </c>
      <c r="J70" s="52"/>
      <c r="K70" s="28">
        <f t="shared" si="5"/>
        <v>136.1</v>
      </c>
      <c r="L70" s="28">
        <f t="shared" si="5"/>
        <v>136.1</v>
      </c>
      <c r="M70" s="28">
        <f t="shared" si="5"/>
        <v>0</v>
      </c>
    </row>
    <row r="71" spans="1:13" ht="22.5">
      <c r="A71" s="47" t="s">
        <v>120</v>
      </c>
      <c r="B71" s="55" t="s">
        <v>267</v>
      </c>
      <c r="C71" s="48" t="s">
        <v>11</v>
      </c>
      <c r="D71" s="49" t="s">
        <v>118</v>
      </c>
      <c r="E71" s="50">
        <f t="shared" si="6"/>
        <v>150.1</v>
      </c>
      <c r="F71" s="51">
        <v>150.1</v>
      </c>
      <c r="G71" s="52"/>
      <c r="H71" s="28">
        <f t="shared" si="7"/>
        <v>-14</v>
      </c>
      <c r="I71" s="51">
        <f>'[1]попр декабрь (2)'!$H$136</f>
        <v>-14</v>
      </c>
      <c r="J71" s="52"/>
      <c r="K71" s="28">
        <f t="shared" si="5"/>
        <v>136.1</v>
      </c>
      <c r="L71" s="28">
        <f t="shared" si="5"/>
        <v>136.1</v>
      </c>
      <c r="M71" s="28">
        <f t="shared" si="5"/>
        <v>0</v>
      </c>
    </row>
    <row r="72" spans="1:13" ht="122.25" customHeight="1">
      <c r="A72" s="23" t="s">
        <v>273</v>
      </c>
      <c r="B72" s="55"/>
      <c r="C72" s="48"/>
      <c r="D72" s="49"/>
      <c r="E72" s="50">
        <f t="shared" si="6"/>
        <v>462.1</v>
      </c>
      <c r="F72" s="51">
        <f>F73+F75</f>
        <v>462.1</v>
      </c>
      <c r="G72" s="51">
        <f>G73+G75</f>
        <v>0</v>
      </c>
      <c r="H72" s="28">
        <f t="shared" si="7"/>
        <v>-44.099999999999994</v>
      </c>
      <c r="I72" s="51">
        <f>I73+I75</f>
        <v>-44.099999999999994</v>
      </c>
      <c r="J72" s="51">
        <f>J73+J75</f>
        <v>0</v>
      </c>
      <c r="K72" s="28">
        <f t="shared" si="5"/>
        <v>418</v>
      </c>
      <c r="L72" s="28">
        <f t="shared" si="5"/>
        <v>418</v>
      </c>
      <c r="M72" s="28">
        <f t="shared" si="5"/>
        <v>0</v>
      </c>
    </row>
    <row r="73" spans="1:13" ht="107.25" customHeight="1">
      <c r="A73" s="47" t="s">
        <v>172</v>
      </c>
      <c r="B73" s="55" t="s">
        <v>268</v>
      </c>
      <c r="C73" s="48" t="s">
        <v>171</v>
      </c>
      <c r="D73" s="49"/>
      <c r="E73" s="50">
        <f t="shared" si="6"/>
        <v>379.1</v>
      </c>
      <c r="F73" s="51">
        <f>F74</f>
        <v>379.1</v>
      </c>
      <c r="G73" s="52"/>
      <c r="H73" s="28">
        <f t="shared" si="7"/>
        <v>-9.6999999999999993</v>
      </c>
      <c r="I73" s="51">
        <f>I74</f>
        <v>-9.6999999999999993</v>
      </c>
      <c r="J73" s="52"/>
      <c r="K73" s="28">
        <f t="shared" si="5"/>
        <v>369.40000000000003</v>
      </c>
      <c r="L73" s="28">
        <f t="shared" si="5"/>
        <v>369.40000000000003</v>
      </c>
      <c r="M73" s="28">
        <f t="shared" si="5"/>
        <v>0</v>
      </c>
    </row>
    <row r="74" spans="1:13" ht="30" customHeight="1">
      <c r="A74" s="47" t="s">
        <v>120</v>
      </c>
      <c r="B74" s="55" t="s">
        <v>268</v>
      </c>
      <c r="C74" s="48" t="s">
        <v>171</v>
      </c>
      <c r="D74" s="49" t="s">
        <v>118</v>
      </c>
      <c r="E74" s="50">
        <f t="shared" si="6"/>
        <v>379.1</v>
      </c>
      <c r="F74" s="51">
        <v>379.1</v>
      </c>
      <c r="G74" s="52"/>
      <c r="H74" s="28">
        <f t="shared" si="7"/>
        <v>-9.6999999999999993</v>
      </c>
      <c r="I74" s="51">
        <f>'[1]попр декабрь (2)'!$H$140</f>
        <v>-9.6999999999999993</v>
      </c>
      <c r="J74" s="52"/>
      <c r="K74" s="28">
        <f t="shared" si="5"/>
        <v>369.40000000000003</v>
      </c>
      <c r="L74" s="28">
        <f>F74+I74</f>
        <v>369.40000000000003</v>
      </c>
      <c r="M74" s="28">
        <f t="shared" si="5"/>
        <v>0</v>
      </c>
    </row>
    <row r="75" spans="1:13" ht="42.75" customHeight="1">
      <c r="A75" s="47" t="s">
        <v>26</v>
      </c>
      <c r="B75" s="55" t="s">
        <v>268</v>
      </c>
      <c r="C75" s="48" t="s">
        <v>11</v>
      </c>
      <c r="D75" s="49"/>
      <c r="E75" s="50">
        <f t="shared" si="6"/>
        <v>83</v>
      </c>
      <c r="F75" s="51">
        <f>F76</f>
        <v>83</v>
      </c>
      <c r="G75" s="52"/>
      <c r="H75" s="28">
        <f t="shared" si="7"/>
        <v>-34.4</v>
      </c>
      <c r="I75" s="51">
        <f>I76</f>
        <v>-34.4</v>
      </c>
      <c r="J75" s="52"/>
      <c r="K75" s="28">
        <f t="shared" si="5"/>
        <v>48.6</v>
      </c>
      <c r="L75" s="28">
        <f t="shared" si="5"/>
        <v>48.6</v>
      </c>
      <c r="M75" s="28">
        <f t="shared" si="5"/>
        <v>0</v>
      </c>
    </row>
    <row r="76" spans="1:13" ht="22.5">
      <c r="A76" s="47" t="s">
        <v>120</v>
      </c>
      <c r="B76" s="55" t="s">
        <v>268</v>
      </c>
      <c r="C76" s="48" t="s">
        <v>11</v>
      </c>
      <c r="D76" s="49" t="s">
        <v>118</v>
      </c>
      <c r="E76" s="50">
        <f t="shared" si="6"/>
        <v>83</v>
      </c>
      <c r="F76" s="51">
        <v>83</v>
      </c>
      <c r="G76" s="52"/>
      <c r="H76" s="28">
        <f t="shared" si="7"/>
        <v>-34.4</v>
      </c>
      <c r="I76" s="51">
        <f>'[1]попр декабрь (2)'!$H$143</f>
        <v>-34.4</v>
      </c>
      <c r="J76" s="52"/>
      <c r="K76" s="28">
        <f t="shared" si="5"/>
        <v>48.6</v>
      </c>
      <c r="L76" s="28">
        <f t="shared" si="5"/>
        <v>48.6</v>
      </c>
      <c r="M76" s="28">
        <f t="shared" si="5"/>
        <v>0</v>
      </c>
    </row>
    <row r="77" spans="1:13" ht="123.75" customHeight="1">
      <c r="A77" s="23" t="s">
        <v>274</v>
      </c>
      <c r="B77" s="55"/>
      <c r="C77" s="48"/>
      <c r="D77" s="49"/>
      <c r="E77" s="50">
        <f t="shared" si="6"/>
        <v>441.5</v>
      </c>
      <c r="F77" s="51">
        <f>F78+F80</f>
        <v>441.5</v>
      </c>
      <c r="G77" s="52"/>
      <c r="H77" s="28">
        <f t="shared" si="7"/>
        <v>-10.7</v>
      </c>
      <c r="I77" s="52">
        <f>I79+I81</f>
        <v>-10.7</v>
      </c>
      <c r="J77" s="52"/>
      <c r="K77" s="28">
        <f t="shared" si="5"/>
        <v>430.8</v>
      </c>
      <c r="L77" s="28">
        <f>F77+I77</f>
        <v>430.8</v>
      </c>
      <c r="M77" s="28">
        <f t="shared" si="5"/>
        <v>0</v>
      </c>
    </row>
    <row r="78" spans="1:13" ht="108" customHeight="1">
      <c r="A78" s="47" t="s">
        <v>172</v>
      </c>
      <c r="B78" s="55" t="s">
        <v>269</v>
      </c>
      <c r="C78" s="48" t="s">
        <v>171</v>
      </c>
      <c r="D78" s="49"/>
      <c r="E78" s="50">
        <f t="shared" si="6"/>
        <v>342.8</v>
      </c>
      <c r="F78" s="51">
        <f>F79</f>
        <v>342.8</v>
      </c>
      <c r="G78" s="52"/>
      <c r="H78" s="28">
        <f t="shared" si="7"/>
        <v>0.70000000000000018</v>
      </c>
      <c r="I78" s="59">
        <f>I79</f>
        <v>0.70000000000000018</v>
      </c>
      <c r="J78" s="52"/>
      <c r="K78" s="28">
        <f t="shared" si="5"/>
        <v>343.5</v>
      </c>
      <c r="L78" s="28">
        <f>L79</f>
        <v>343.5</v>
      </c>
      <c r="M78" s="28">
        <f t="shared" si="5"/>
        <v>0</v>
      </c>
    </row>
    <row r="79" spans="1:13" ht="32.25" customHeight="1">
      <c r="A79" s="47" t="s">
        <v>120</v>
      </c>
      <c r="B79" s="55" t="s">
        <v>269</v>
      </c>
      <c r="C79" s="48" t="s">
        <v>171</v>
      </c>
      <c r="D79" s="49" t="s">
        <v>118</v>
      </c>
      <c r="E79" s="50">
        <f t="shared" si="6"/>
        <v>342.8</v>
      </c>
      <c r="F79" s="51">
        <v>342.8</v>
      </c>
      <c r="G79" s="52"/>
      <c r="H79" s="28">
        <f t="shared" si="7"/>
        <v>0.70000000000000018</v>
      </c>
      <c r="I79" s="60">
        <f>'[1]попр декабрь (2)'!$H$147</f>
        <v>0.70000000000000018</v>
      </c>
      <c r="J79" s="52"/>
      <c r="K79" s="28">
        <f t="shared" si="5"/>
        <v>343.5</v>
      </c>
      <c r="L79" s="28">
        <f t="shared" si="5"/>
        <v>343.5</v>
      </c>
      <c r="M79" s="28">
        <f t="shared" si="5"/>
        <v>0</v>
      </c>
    </row>
    <row r="80" spans="1:13" ht="42.75" customHeight="1">
      <c r="A80" s="47" t="s">
        <v>26</v>
      </c>
      <c r="B80" s="55" t="s">
        <v>269</v>
      </c>
      <c r="C80" s="48" t="s">
        <v>11</v>
      </c>
      <c r="D80" s="49"/>
      <c r="E80" s="50">
        <f t="shared" si="6"/>
        <v>98.7</v>
      </c>
      <c r="F80" s="51">
        <f>F81</f>
        <v>98.7</v>
      </c>
      <c r="G80" s="52"/>
      <c r="H80" s="28">
        <f t="shared" si="7"/>
        <v>-11.4</v>
      </c>
      <c r="I80" s="52">
        <f>I81</f>
        <v>-11.4</v>
      </c>
      <c r="J80" s="52"/>
      <c r="K80" s="28">
        <f t="shared" si="5"/>
        <v>87.3</v>
      </c>
      <c r="L80" s="28">
        <f t="shared" si="5"/>
        <v>87.3</v>
      </c>
      <c r="M80" s="28">
        <f t="shared" si="5"/>
        <v>0</v>
      </c>
    </row>
    <row r="81" spans="1:13" ht="31.5" customHeight="1">
      <c r="A81" s="47" t="s">
        <v>120</v>
      </c>
      <c r="B81" s="55" t="s">
        <v>269</v>
      </c>
      <c r="C81" s="48" t="s">
        <v>11</v>
      </c>
      <c r="D81" s="49" t="s">
        <v>118</v>
      </c>
      <c r="E81" s="50">
        <f t="shared" si="6"/>
        <v>98.7</v>
      </c>
      <c r="F81" s="51">
        <v>98.7</v>
      </c>
      <c r="G81" s="52"/>
      <c r="H81" s="28">
        <f t="shared" si="7"/>
        <v>-11.4</v>
      </c>
      <c r="I81" s="52">
        <f>'[1]попр декабрь (2)'!$H$150</f>
        <v>-11.4</v>
      </c>
      <c r="J81" s="52"/>
      <c r="K81" s="28">
        <f t="shared" si="5"/>
        <v>87.3</v>
      </c>
      <c r="L81" s="28">
        <f t="shared" si="5"/>
        <v>87.3</v>
      </c>
      <c r="M81" s="28">
        <f t="shared" si="5"/>
        <v>0</v>
      </c>
    </row>
    <row r="82" spans="1:13" ht="78.75">
      <c r="A82" s="23" t="s">
        <v>275</v>
      </c>
      <c r="B82" s="55"/>
      <c r="C82" s="48"/>
      <c r="D82" s="49"/>
      <c r="E82" s="50">
        <f t="shared" si="6"/>
        <v>250.9</v>
      </c>
      <c r="F82" s="51">
        <f>F83+F85</f>
        <v>250.9</v>
      </c>
      <c r="G82" s="52"/>
      <c r="H82" s="28">
        <f t="shared" si="7"/>
        <v>-21.9</v>
      </c>
      <c r="I82" s="51">
        <f>I83+I85</f>
        <v>-21.9</v>
      </c>
      <c r="J82" s="52"/>
      <c r="K82" s="28">
        <f t="shared" si="5"/>
        <v>229</v>
      </c>
      <c r="L82" s="28">
        <f t="shared" si="5"/>
        <v>229</v>
      </c>
      <c r="M82" s="28">
        <f t="shared" si="5"/>
        <v>0</v>
      </c>
    </row>
    <row r="83" spans="1:13" ht="78.75">
      <c r="A83" s="47" t="s">
        <v>172</v>
      </c>
      <c r="B83" s="55" t="s">
        <v>270</v>
      </c>
      <c r="C83" s="48" t="s">
        <v>171</v>
      </c>
      <c r="D83" s="49"/>
      <c r="E83" s="50">
        <f t="shared" si="6"/>
        <v>145.30000000000001</v>
      </c>
      <c r="F83" s="51">
        <f>F84</f>
        <v>145.30000000000001</v>
      </c>
      <c r="G83" s="51">
        <f>G84</f>
        <v>0</v>
      </c>
      <c r="H83" s="28">
        <f t="shared" si="7"/>
        <v>-1.7</v>
      </c>
      <c r="I83" s="51">
        <f>I84</f>
        <v>-1.7</v>
      </c>
      <c r="J83" s="52"/>
      <c r="K83" s="28">
        <f t="shared" si="5"/>
        <v>143.60000000000002</v>
      </c>
      <c r="L83" s="28">
        <f t="shared" si="5"/>
        <v>143.60000000000002</v>
      </c>
      <c r="M83" s="28">
        <f t="shared" si="5"/>
        <v>0</v>
      </c>
    </row>
    <row r="84" spans="1:13" ht="22.5">
      <c r="A84" s="47" t="s">
        <v>120</v>
      </c>
      <c r="B84" s="55" t="s">
        <v>270</v>
      </c>
      <c r="C84" s="48" t="s">
        <v>171</v>
      </c>
      <c r="D84" s="49" t="s">
        <v>118</v>
      </c>
      <c r="E84" s="50">
        <f t="shared" si="6"/>
        <v>145.30000000000001</v>
      </c>
      <c r="F84" s="51">
        <v>145.30000000000001</v>
      </c>
      <c r="G84" s="52"/>
      <c r="H84" s="28">
        <f t="shared" si="7"/>
        <v>-1.7</v>
      </c>
      <c r="I84" s="51">
        <f>'[1]попр декабрь (2)'!$H$154</f>
        <v>-1.7</v>
      </c>
      <c r="J84" s="52"/>
      <c r="K84" s="28">
        <f t="shared" si="5"/>
        <v>143.60000000000002</v>
      </c>
      <c r="L84" s="28">
        <f t="shared" si="5"/>
        <v>143.60000000000002</v>
      </c>
      <c r="M84" s="28">
        <f t="shared" si="5"/>
        <v>0</v>
      </c>
    </row>
    <row r="85" spans="1:13" ht="33.75">
      <c r="A85" s="47" t="s">
        <v>26</v>
      </c>
      <c r="B85" s="55" t="s">
        <v>270</v>
      </c>
      <c r="C85" s="48" t="s">
        <v>11</v>
      </c>
      <c r="D85" s="49"/>
      <c r="E85" s="50">
        <f t="shared" si="6"/>
        <v>105.6</v>
      </c>
      <c r="F85" s="51">
        <f>F86</f>
        <v>105.6</v>
      </c>
      <c r="G85" s="52"/>
      <c r="H85" s="28">
        <f t="shared" si="7"/>
        <v>-20.2</v>
      </c>
      <c r="I85" s="52">
        <f>I86</f>
        <v>-20.2</v>
      </c>
      <c r="J85" s="52"/>
      <c r="K85" s="28">
        <f t="shared" si="5"/>
        <v>85.399999999999991</v>
      </c>
      <c r="L85" s="28">
        <f t="shared" si="5"/>
        <v>85.399999999999991</v>
      </c>
      <c r="M85" s="28">
        <f t="shared" si="5"/>
        <v>0</v>
      </c>
    </row>
    <row r="86" spans="1:13" ht="22.5">
      <c r="A86" s="47" t="s">
        <v>120</v>
      </c>
      <c r="B86" s="55" t="s">
        <v>270</v>
      </c>
      <c r="C86" s="48" t="s">
        <v>11</v>
      </c>
      <c r="D86" s="49" t="s">
        <v>118</v>
      </c>
      <c r="E86" s="50">
        <f t="shared" si="6"/>
        <v>105.6</v>
      </c>
      <c r="F86" s="51">
        <v>105.6</v>
      </c>
      <c r="G86" s="52"/>
      <c r="H86" s="28">
        <f t="shared" si="7"/>
        <v>-20.2</v>
      </c>
      <c r="I86" s="52">
        <f>'[1]попр декабрь (2)'!$H$157</f>
        <v>-20.2</v>
      </c>
      <c r="J86" s="52"/>
      <c r="K86" s="28">
        <f t="shared" si="5"/>
        <v>85.399999999999991</v>
      </c>
      <c r="L86" s="28">
        <f t="shared" si="5"/>
        <v>85.399999999999991</v>
      </c>
      <c r="M86" s="28">
        <f t="shared" si="5"/>
        <v>0</v>
      </c>
    </row>
    <row r="87" spans="1:13" ht="78.75">
      <c r="A87" s="23" t="s">
        <v>276</v>
      </c>
      <c r="B87" s="55"/>
      <c r="C87" s="48"/>
      <c r="D87" s="49"/>
      <c r="E87" s="50">
        <f t="shared" si="6"/>
        <v>13.2</v>
      </c>
      <c r="F87" s="51">
        <f>F90</f>
        <v>13.2</v>
      </c>
      <c r="G87" s="52"/>
      <c r="H87" s="28">
        <f t="shared" si="7"/>
        <v>-5.0999999999999996</v>
      </c>
      <c r="I87" s="52">
        <f>I89+I91</f>
        <v>-5.0999999999999996</v>
      </c>
      <c r="J87" s="52"/>
      <c r="K87" s="28">
        <f t="shared" si="5"/>
        <v>8.1</v>
      </c>
      <c r="L87" s="28">
        <f t="shared" si="5"/>
        <v>8.1</v>
      </c>
      <c r="M87" s="28">
        <f t="shared" si="5"/>
        <v>0</v>
      </c>
    </row>
    <row r="88" spans="1:13" ht="78.75">
      <c r="A88" s="47" t="s">
        <v>172</v>
      </c>
      <c r="B88" s="55" t="s">
        <v>271</v>
      </c>
      <c r="C88" s="48" t="s">
        <v>171</v>
      </c>
      <c r="D88" s="49"/>
      <c r="E88" s="50">
        <f t="shared" si="6"/>
        <v>0</v>
      </c>
      <c r="F88" s="51"/>
      <c r="G88" s="52"/>
      <c r="H88" s="28">
        <f t="shared" si="7"/>
        <v>0</v>
      </c>
      <c r="I88" s="52"/>
      <c r="J88" s="52"/>
      <c r="K88" s="28">
        <f t="shared" si="5"/>
        <v>0</v>
      </c>
      <c r="L88" s="28">
        <f t="shared" si="5"/>
        <v>0</v>
      </c>
      <c r="M88" s="28">
        <f t="shared" si="5"/>
        <v>0</v>
      </c>
    </row>
    <row r="89" spans="1:13" ht="22.5">
      <c r="A89" s="47" t="s">
        <v>120</v>
      </c>
      <c r="B89" s="55" t="s">
        <v>271</v>
      </c>
      <c r="C89" s="48" t="s">
        <v>171</v>
      </c>
      <c r="D89" s="49" t="s">
        <v>118</v>
      </c>
      <c r="E89" s="50">
        <f t="shared" si="6"/>
        <v>0</v>
      </c>
      <c r="F89" s="51"/>
      <c r="G89" s="52"/>
      <c r="H89" s="28">
        <f t="shared" si="7"/>
        <v>0</v>
      </c>
      <c r="I89" s="52"/>
      <c r="J89" s="52"/>
      <c r="K89" s="28">
        <f t="shared" si="5"/>
        <v>0</v>
      </c>
      <c r="L89" s="28">
        <f t="shared" si="5"/>
        <v>0</v>
      </c>
      <c r="M89" s="28">
        <f t="shared" si="5"/>
        <v>0</v>
      </c>
    </row>
    <row r="90" spans="1:13" ht="33.75">
      <c r="A90" s="47" t="s">
        <v>26</v>
      </c>
      <c r="B90" s="55" t="s">
        <v>271</v>
      </c>
      <c r="C90" s="48" t="s">
        <v>11</v>
      </c>
      <c r="D90" s="49"/>
      <c r="E90" s="50">
        <f t="shared" si="6"/>
        <v>13.2</v>
      </c>
      <c r="F90" s="51">
        <f>F91</f>
        <v>13.2</v>
      </c>
      <c r="G90" s="52"/>
      <c r="H90" s="28">
        <f t="shared" si="7"/>
        <v>-5.0999999999999996</v>
      </c>
      <c r="I90" s="52">
        <f>I91</f>
        <v>-5.0999999999999996</v>
      </c>
      <c r="J90" s="52"/>
      <c r="K90" s="28">
        <f t="shared" si="5"/>
        <v>8.1</v>
      </c>
      <c r="L90" s="28">
        <f t="shared" si="5"/>
        <v>8.1</v>
      </c>
      <c r="M90" s="28">
        <f t="shared" si="5"/>
        <v>0</v>
      </c>
    </row>
    <row r="91" spans="1:13" ht="22.5">
      <c r="A91" s="47" t="s">
        <v>120</v>
      </c>
      <c r="B91" s="55" t="s">
        <v>271</v>
      </c>
      <c r="C91" s="48" t="s">
        <v>11</v>
      </c>
      <c r="D91" s="49" t="s">
        <v>118</v>
      </c>
      <c r="E91" s="50">
        <f t="shared" si="6"/>
        <v>13.2</v>
      </c>
      <c r="F91" s="51">
        <v>13.2</v>
      </c>
      <c r="G91" s="52"/>
      <c r="H91" s="28">
        <f t="shared" si="7"/>
        <v>-5.0999999999999996</v>
      </c>
      <c r="I91" s="52">
        <f>'[1]попр декабрь (2)'!$H$164</f>
        <v>-5.0999999999999996</v>
      </c>
      <c r="J91" s="52"/>
      <c r="K91" s="28">
        <f t="shared" si="5"/>
        <v>8.1</v>
      </c>
      <c r="L91" s="28">
        <f t="shared" si="5"/>
        <v>8.1</v>
      </c>
      <c r="M91" s="28">
        <f t="shared" si="5"/>
        <v>0</v>
      </c>
    </row>
    <row r="92" spans="1:13" ht="114.75" customHeight="1">
      <c r="A92" s="56" t="s">
        <v>221</v>
      </c>
      <c r="B92" s="54" t="s">
        <v>220</v>
      </c>
      <c r="C92" s="24"/>
      <c r="D92" s="25"/>
      <c r="E92" s="26">
        <f t="shared" si="6"/>
        <v>227.6</v>
      </c>
      <c r="F92" s="29">
        <f>F93+F95</f>
        <v>0</v>
      </c>
      <c r="G92" s="29">
        <f>G93+G95</f>
        <v>227.6</v>
      </c>
      <c r="H92" s="28">
        <f t="shared" si="7"/>
        <v>0</v>
      </c>
      <c r="I92" s="27">
        <f>I93+I95</f>
        <v>0</v>
      </c>
      <c r="J92" s="27">
        <f>J93+J95</f>
        <v>0</v>
      </c>
      <c r="K92" s="30">
        <f t="shared" si="5"/>
        <v>227.6</v>
      </c>
      <c r="L92" s="30">
        <f t="shared" si="5"/>
        <v>0</v>
      </c>
      <c r="M92" s="30">
        <f t="shared" si="5"/>
        <v>227.6</v>
      </c>
    </row>
    <row r="93" spans="1:13" ht="114" customHeight="1">
      <c r="A93" s="47" t="s">
        <v>172</v>
      </c>
      <c r="B93" s="55" t="s">
        <v>220</v>
      </c>
      <c r="C93" s="48" t="s">
        <v>171</v>
      </c>
      <c r="D93" s="61"/>
      <c r="E93" s="50">
        <f t="shared" si="6"/>
        <v>217.6</v>
      </c>
      <c r="F93" s="51">
        <f>F94</f>
        <v>0</v>
      </c>
      <c r="G93" s="51">
        <f>G94</f>
        <v>217.6</v>
      </c>
      <c r="H93" s="28">
        <f t="shared" si="7"/>
        <v>-58.4</v>
      </c>
      <c r="I93" s="52">
        <f>I94</f>
        <v>0</v>
      </c>
      <c r="J93" s="52">
        <f>J94</f>
        <v>-58.4</v>
      </c>
      <c r="K93" s="28">
        <f t="shared" si="5"/>
        <v>159.19999999999999</v>
      </c>
      <c r="L93" s="28">
        <f t="shared" si="5"/>
        <v>0</v>
      </c>
      <c r="M93" s="28">
        <f t="shared" si="5"/>
        <v>159.19999999999999</v>
      </c>
    </row>
    <row r="94" spans="1:13" ht="22.5">
      <c r="A94" s="47" t="s">
        <v>120</v>
      </c>
      <c r="B94" s="55" t="s">
        <v>219</v>
      </c>
      <c r="C94" s="48" t="s">
        <v>171</v>
      </c>
      <c r="D94" s="49" t="s">
        <v>118</v>
      </c>
      <c r="E94" s="50">
        <f t="shared" si="6"/>
        <v>217.6</v>
      </c>
      <c r="F94" s="51"/>
      <c r="G94" s="51">
        <v>217.6</v>
      </c>
      <c r="H94" s="28">
        <f t="shared" si="7"/>
        <v>-58.4</v>
      </c>
      <c r="I94" s="52"/>
      <c r="J94" s="52">
        <f>'[1]попр декабрь (2)'!$H$174</f>
        <v>-58.4</v>
      </c>
      <c r="K94" s="28">
        <f t="shared" si="5"/>
        <v>159.19999999999999</v>
      </c>
      <c r="L94" s="28">
        <f t="shared" si="5"/>
        <v>0</v>
      </c>
      <c r="M94" s="28">
        <f t="shared" si="5"/>
        <v>159.19999999999999</v>
      </c>
    </row>
    <row r="95" spans="1:13" ht="33.75">
      <c r="A95" s="47" t="s">
        <v>26</v>
      </c>
      <c r="B95" s="55" t="s">
        <v>220</v>
      </c>
      <c r="C95" s="48" t="s">
        <v>11</v>
      </c>
      <c r="D95" s="49"/>
      <c r="E95" s="50">
        <f t="shared" si="6"/>
        <v>10</v>
      </c>
      <c r="F95" s="51">
        <f>F96</f>
        <v>0</v>
      </c>
      <c r="G95" s="51">
        <f>G96</f>
        <v>10</v>
      </c>
      <c r="H95" s="28">
        <f t="shared" si="7"/>
        <v>58.4</v>
      </c>
      <c r="I95" s="52">
        <f>I96</f>
        <v>0</v>
      </c>
      <c r="J95" s="52">
        <f>J96</f>
        <v>58.4</v>
      </c>
      <c r="K95" s="28">
        <f t="shared" si="5"/>
        <v>68.400000000000006</v>
      </c>
      <c r="L95" s="28">
        <f t="shared" si="5"/>
        <v>0</v>
      </c>
      <c r="M95" s="28">
        <f t="shared" si="5"/>
        <v>68.400000000000006</v>
      </c>
    </row>
    <row r="96" spans="1:13" ht="22.5">
      <c r="A96" s="47" t="s">
        <v>120</v>
      </c>
      <c r="B96" s="55" t="s">
        <v>219</v>
      </c>
      <c r="C96" s="48" t="s">
        <v>11</v>
      </c>
      <c r="D96" s="49" t="s">
        <v>118</v>
      </c>
      <c r="E96" s="50">
        <f t="shared" si="6"/>
        <v>10</v>
      </c>
      <c r="F96" s="51"/>
      <c r="G96" s="51">
        <v>10</v>
      </c>
      <c r="H96" s="28">
        <f t="shared" si="7"/>
        <v>58.4</v>
      </c>
      <c r="I96" s="52"/>
      <c r="J96" s="52">
        <f>'[1]попр декабрь (2)'!$H$177</f>
        <v>58.4</v>
      </c>
      <c r="K96" s="28">
        <f t="shared" si="5"/>
        <v>68.400000000000006</v>
      </c>
      <c r="L96" s="28">
        <f t="shared" si="5"/>
        <v>0</v>
      </c>
      <c r="M96" s="28">
        <f t="shared" si="5"/>
        <v>68.400000000000006</v>
      </c>
    </row>
    <row r="97" spans="1:13" ht="90">
      <c r="A97" s="62" t="s">
        <v>218</v>
      </c>
      <c r="B97" s="54" t="s">
        <v>217</v>
      </c>
      <c r="C97" s="24"/>
      <c r="D97" s="25"/>
      <c r="E97" s="26">
        <f t="shared" si="6"/>
        <v>260.8</v>
      </c>
      <c r="F97" s="29">
        <f>F98+F100</f>
        <v>0</v>
      </c>
      <c r="G97" s="29">
        <f>G98+G100</f>
        <v>260.8</v>
      </c>
      <c r="H97" s="28">
        <f t="shared" si="7"/>
        <v>0</v>
      </c>
      <c r="I97" s="27">
        <f>I99+I100</f>
        <v>0</v>
      </c>
      <c r="J97" s="27">
        <f>J99+J100</f>
        <v>0</v>
      </c>
      <c r="K97" s="30">
        <f t="shared" si="5"/>
        <v>260.8</v>
      </c>
      <c r="L97" s="30">
        <f t="shared" si="5"/>
        <v>0</v>
      </c>
      <c r="M97" s="30">
        <f t="shared" si="5"/>
        <v>260.8</v>
      </c>
    </row>
    <row r="98" spans="1:13" ht="108" customHeight="1">
      <c r="A98" s="63" t="s">
        <v>172</v>
      </c>
      <c r="B98" s="55" t="s">
        <v>217</v>
      </c>
      <c r="C98" s="48" t="s">
        <v>171</v>
      </c>
      <c r="D98" s="49"/>
      <c r="E98" s="50">
        <f t="shared" si="6"/>
        <v>247.4</v>
      </c>
      <c r="F98" s="51">
        <f>F100</f>
        <v>0</v>
      </c>
      <c r="G98" s="51">
        <f>G99</f>
        <v>247.4</v>
      </c>
      <c r="H98" s="28">
        <f t="shared" si="7"/>
        <v>0</v>
      </c>
      <c r="I98" s="52">
        <f>I99</f>
        <v>0</v>
      </c>
      <c r="J98" s="52">
        <f>J99</f>
        <v>0</v>
      </c>
      <c r="K98" s="28">
        <f t="shared" si="5"/>
        <v>247.4</v>
      </c>
      <c r="L98" s="28">
        <f t="shared" si="5"/>
        <v>0</v>
      </c>
      <c r="M98" s="28">
        <f t="shared" si="5"/>
        <v>247.4</v>
      </c>
    </row>
    <row r="99" spans="1:13" ht="27.75" customHeight="1">
      <c r="A99" s="47" t="s">
        <v>120</v>
      </c>
      <c r="B99" s="55" t="s">
        <v>217</v>
      </c>
      <c r="C99" s="48" t="s">
        <v>171</v>
      </c>
      <c r="D99" s="49" t="s">
        <v>118</v>
      </c>
      <c r="E99" s="50">
        <f t="shared" si="6"/>
        <v>247.4</v>
      </c>
      <c r="F99" s="51"/>
      <c r="G99" s="51">
        <v>247.4</v>
      </c>
      <c r="H99" s="28"/>
      <c r="I99" s="52"/>
      <c r="J99" s="52"/>
      <c r="K99" s="28">
        <f t="shared" si="5"/>
        <v>247.4</v>
      </c>
      <c r="L99" s="28"/>
      <c r="M99" s="28">
        <f t="shared" si="5"/>
        <v>247.4</v>
      </c>
    </row>
    <row r="100" spans="1:13" ht="33.75">
      <c r="A100" s="47" t="s">
        <v>26</v>
      </c>
      <c r="B100" s="55" t="s">
        <v>217</v>
      </c>
      <c r="C100" s="48" t="s">
        <v>11</v>
      </c>
      <c r="D100" s="49"/>
      <c r="E100" s="50">
        <f t="shared" si="6"/>
        <v>13.4</v>
      </c>
      <c r="F100" s="51">
        <f>F101</f>
        <v>0</v>
      </c>
      <c r="G100" s="51">
        <f>G101</f>
        <v>13.4</v>
      </c>
      <c r="H100" s="28">
        <f t="shared" si="7"/>
        <v>0</v>
      </c>
      <c r="I100" s="52">
        <f>I101</f>
        <v>0</v>
      </c>
      <c r="J100" s="52">
        <f>J101</f>
        <v>0</v>
      </c>
      <c r="K100" s="28">
        <f t="shared" si="5"/>
        <v>13.4</v>
      </c>
      <c r="L100" s="28">
        <f t="shared" si="5"/>
        <v>0</v>
      </c>
      <c r="M100" s="28">
        <f t="shared" si="5"/>
        <v>13.4</v>
      </c>
    </row>
    <row r="101" spans="1:13" ht="22.5">
      <c r="A101" s="47" t="s">
        <v>120</v>
      </c>
      <c r="B101" s="55" t="s">
        <v>217</v>
      </c>
      <c r="C101" s="48" t="s">
        <v>11</v>
      </c>
      <c r="D101" s="49" t="s">
        <v>118</v>
      </c>
      <c r="E101" s="50">
        <f t="shared" si="6"/>
        <v>13.4</v>
      </c>
      <c r="F101" s="51"/>
      <c r="G101" s="51">
        <v>13.4</v>
      </c>
      <c r="H101" s="28">
        <f t="shared" si="7"/>
        <v>0</v>
      </c>
      <c r="I101" s="52"/>
      <c r="J101" s="52"/>
      <c r="K101" s="28">
        <f t="shared" si="5"/>
        <v>13.4</v>
      </c>
      <c r="L101" s="28">
        <f t="shared" si="5"/>
        <v>0</v>
      </c>
      <c r="M101" s="28">
        <f t="shared" si="5"/>
        <v>13.4</v>
      </c>
    </row>
    <row r="102" spans="1:13" ht="45">
      <c r="A102" s="56" t="s">
        <v>216</v>
      </c>
      <c r="B102" s="54" t="s">
        <v>214</v>
      </c>
      <c r="C102" s="24"/>
      <c r="D102" s="25"/>
      <c r="E102" s="26">
        <f t="shared" si="6"/>
        <v>227.3</v>
      </c>
      <c r="F102" s="29">
        <f>F103+F105</f>
        <v>0</v>
      </c>
      <c r="G102" s="29">
        <f>G103+G105</f>
        <v>227.3</v>
      </c>
      <c r="H102" s="28">
        <f t="shared" si="7"/>
        <v>0</v>
      </c>
      <c r="I102" s="27">
        <f>I103+I105</f>
        <v>0</v>
      </c>
      <c r="J102" s="27">
        <f>J103+J105</f>
        <v>0</v>
      </c>
      <c r="K102" s="30">
        <f t="shared" si="5"/>
        <v>227.3</v>
      </c>
      <c r="L102" s="30">
        <f t="shared" si="5"/>
        <v>0</v>
      </c>
      <c r="M102" s="30">
        <f t="shared" si="5"/>
        <v>227.3</v>
      </c>
    </row>
    <row r="103" spans="1:13" ht="90">
      <c r="A103" s="47" t="s">
        <v>215</v>
      </c>
      <c r="B103" s="55" t="s">
        <v>214</v>
      </c>
      <c r="C103" s="48" t="s">
        <v>171</v>
      </c>
      <c r="D103" s="49"/>
      <c r="E103" s="50">
        <f t="shared" si="6"/>
        <v>217.3</v>
      </c>
      <c r="F103" s="51">
        <f>F105</f>
        <v>0</v>
      </c>
      <c r="G103" s="51">
        <f>G104</f>
        <v>217.3</v>
      </c>
      <c r="H103" s="28">
        <f t="shared" si="7"/>
        <v>-37</v>
      </c>
      <c r="I103" s="52">
        <f>I104</f>
        <v>0</v>
      </c>
      <c r="J103" s="52">
        <f>J104</f>
        <v>-37</v>
      </c>
      <c r="K103" s="28">
        <f t="shared" si="5"/>
        <v>180.3</v>
      </c>
      <c r="L103" s="28">
        <f t="shared" si="5"/>
        <v>0</v>
      </c>
      <c r="M103" s="28">
        <f t="shared" si="5"/>
        <v>180.3</v>
      </c>
    </row>
    <row r="104" spans="1:13" ht="22.5">
      <c r="A104" s="47" t="s">
        <v>120</v>
      </c>
      <c r="B104" s="55" t="s">
        <v>213</v>
      </c>
      <c r="C104" s="48" t="s">
        <v>11</v>
      </c>
      <c r="D104" s="49" t="s">
        <v>118</v>
      </c>
      <c r="E104" s="50">
        <f t="shared" si="6"/>
        <v>217.3</v>
      </c>
      <c r="F104" s="51"/>
      <c r="G104" s="51">
        <v>217.3</v>
      </c>
      <c r="H104" s="28">
        <f t="shared" si="7"/>
        <v>-37</v>
      </c>
      <c r="I104" s="52"/>
      <c r="J104" s="52">
        <f>'[1]попр декабрь (2)'!$H$182</f>
        <v>-37</v>
      </c>
      <c r="K104" s="28">
        <f t="shared" si="5"/>
        <v>180.3</v>
      </c>
      <c r="L104" s="28">
        <f t="shared" si="5"/>
        <v>0</v>
      </c>
      <c r="M104" s="28">
        <f t="shared" si="5"/>
        <v>180.3</v>
      </c>
    </row>
    <row r="105" spans="1:13" ht="33.75">
      <c r="A105" s="47" t="s">
        <v>26</v>
      </c>
      <c r="B105" s="55" t="s">
        <v>214</v>
      </c>
      <c r="C105" s="48" t="s">
        <v>11</v>
      </c>
      <c r="D105" s="49"/>
      <c r="E105" s="50">
        <f t="shared" si="6"/>
        <v>10</v>
      </c>
      <c r="F105" s="51">
        <f>F106</f>
        <v>0</v>
      </c>
      <c r="G105" s="51">
        <f>G106</f>
        <v>10</v>
      </c>
      <c r="H105" s="28">
        <f t="shared" si="7"/>
        <v>37</v>
      </c>
      <c r="I105" s="52">
        <f>I106</f>
        <v>0</v>
      </c>
      <c r="J105" s="52">
        <f>J106</f>
        <v>37</v>
      </c>
      <c r="K105" s="28">
        <f t="shared" si="5"/>
        <v>47</v>
      </c>
      <c r="L105" s="28">
        <f t="shared" si="5"/>
        <v>0</v>
      </c>
      <c r="M105" s="28">
        <f t="shared" si="5"/>
        <v>47</v>
      </c>
    </row>
    <row r="106" spans="1:13" ht="22.5">
      <c r="A106" s="47" t="s">
        <v>120</v>
      </c>
      <c r="B106" s="55" t="s">
        <v>213</v>
      </c>
      <c r="C106" s="48" t="s">
        <v>11</v>
      </c>
      <c r="D106" s="49" t="s">
        <v>118</v>
      </c>
      <c r="E106" s="50">
        <f t="shared" si="6"/>
        <v>10</v>
      </c>
      <c r="F106" s="51"/>
      <c r="G106" s="51">
        <v>10</v>
      </c>
      <c r="H106" s="28">
        <f t="shared" si="7"/>
        <v>37</v>
      </c>
      <c r="I106" s="52"/>
      <c r="J106" s="52">
        <f>'[1]попр декабрь (2)'!$H$185</f>
        <v>37</v>
      </c>
      <c r="K106" s="28">
        <f t="shared" si="5"/>
        <v>47</v>
      </c>
      <c r="L106" s="28">
        <f t="shared" si="5"/>
        <v>0</v>
      </c>
      <c r="M106" s="28">
        <f t="shared" si="5"/>
        <v>47</v>
      </c>
    </row>
    <row r="107" spans="1:13" ht="120" customHeight="1">
      <c r="A107" s="23" t="s">
        <v>298</v>
      </c>
      <c r="B107" s="54" t="s">
        <v>299</v>
      </c>
      <c r="C107" s="24"/>
      <c r="D107" s="25"/>
      <c r="E107" s="26">
        <f>F107+G107</f>
        <v>116.7</v>
      </c>
      <c r="F107" s="29">
        <f>F108</f>
        <v>0</v>
      </c>
      <c r="G107" s="29">
        <f>G108</f>
        <v>116.7</v>
      </c>
      <c r="H107" s="30">
        <f>I107+J107</f>
        <v>0</v>
      </c>
      <c r="I107" s="27">
        <f>I108</f>
        <v>0</v>
      </c>
      <c r="J107" s="27">
        <f>J108</f>
        <v>0</v>
      </c>
      <c r="K107" s="30">
        <f>E107+H107</f>
        <v>116.7</v>
      </c>
      <c r="L107" s="30">
        <f t="shared" si="5"/>
        <v>0</v>
      </c>
      <c r="M107" s="30">
        <f t="shared" si="5"/>
        <v>116.7</v>
      </c>
    </row>
    <row r="108" spans="1:13" ht="51" customHeight="1">
      <c r="A108" s="57" t="s">
        <v>29</v>
      </c>
      <c r="B108" s="55" t="s">
        <v>299</v>
      </c>
      <c r="C108" s="48" t="s">
        <v>23</v>
      </c>
      <c r="D108" s="49"/>
      <c r="E108" s="50">
        <f>F108+G108</f>
        <v>116.7</v>
      </c>
      <c r="F108" s="51">
        <f>F109</f>
        <v>0</v>
      </c>
      <c r="G108" s="51">
        <f>G109</f>
        <v>116.7</v>
      </c>
      <c r="H108" s="28">
        <f>I108+J108</f>
        <v>0</v>
      </c>
      <c r="I108" s="52">
        <f>I109</f>
        <v>0</v>
      </c>
      <c r="J108" s="52">
        <f>J109</f>
        <v>0</v>
      </c>
      <c r="K108" s="28">
        <f>E108+H108</f>
        <v>116.7</v>
      </c>
      <c r="L108" s="28">
        <f t="shared" si="5"/>
        <v>0</v>
      </c>
      <c r="M108" s="28">
        <f t="shared" si="5"/>
        <v>116.7</v>
      </c>
    </row>
    <row r="109" spans="1:13" ht="22.5">
      <c r="A109" s="47" t="s">
        <v>120</v>
      </c>
      <c r="B109" s="55" t="s">
        <v>299</v>
      </c>
      <c r="C109" s="48" t="s">
        <v>23</v>
      </c>
      <c r="D109" s="49" t="s">
        <v>118</v>
      </c>
      <c r="E109" s="50">
        <f>F109+G109</f>
        <v>116.7</v>
      </c>
      <c r="F109" s="51"/>
      <c r="G109" s="51">
        <v>116.7</v>
      </c>
      <c r="H109" s="28">
        <f>I109+J109</f>
        <v>0</v>
      </c>
      <c r="I109" s="52"/>
      <c r="J109" s="52"/>
      <c r="K109" s="28">
        <f>E109+H109</f>
        <v>116.7</v>
      </c>
      <c r="L109" s="28">
        <f t="shared" si="5"/>
        <v>0</v>
      </c>
      <c r="M109" s="28">
        <f t="shared" si="5"/>
        <v>116.7</v>
      </c>
    </row>
    <row r="110" spans="1:13" ht="86.25" customHeight="1">
      <c r="A110" s="62" t="s">
        <v>212</v>
      </c>
      <c r="B110" s="54" t="s">
        <v>210</v>
      </c>
      <c r="C110" s="24"/>
      <c r="D110" s="24"/>
      <c r="E110" s="26">
        <f t="shared" si="6"/>
        <v>511.5</v>
      </c>
      <c r="F110" s="29">
        <f>F111</f>
        <v>0</v>
      </c>
      <c r="G110" s="29">
        <f>G111</f>
        <v>511.5</v>
      </c>
      <c r="H110" s="28">
        <f t="shared" si="7"/>
        <v>56.8</v>
      </c>
      <c r="I110" s="27">
        <f>I111</f>
        <v>0</v>
      </c>
      <c r="J110" s="27">
        <f>J111</f>
        <v>56.8</v>
      </c>
      <c r="K110" s="30">
        <f t="shared" si="5"/>
        <v>568.29999999999995</v>
      </c>
      <c r="L110" s="30">
        <f t="shared" si="5"/>
        <v>0</v>
      </c>
      <c r="M110" s="30">
        <f t="shared" si="5"/>
        <v>568.29999999999995</v>
      </c>
    </row>
    <row r="111" spans="1:13">
      <c r="A111" s="64" t="s">
        <v>3</v>
      </c>
      <c r="B111" s="55" t="s">
        <v>210</v>
      </c>
      <c r="C111" s="48" t="s">
        <v>2</v>
      </c>
      <c r="D111" s="48"/>
      <c r="E111" s="50">
        <f t="shared" si="6"/>
        <v>511.5</v>
      </c>
      <c r="F111" s="51">
        <f>F112</f>
        <v>0</v>
      </c>
      <c r="G111" s="51">
        <f>G112</f>
        <v>511.5</v>
      </c>
      <c r="H111" s="28">
        <f t="shared" si="7"/>
        <v>56.8</v>
      </c>
      <c r="I111" s="52">
        <f>I112</f>
        <v>0</v>
      </c>
      <c r="J111" s="52">
        <f>J112</f>
        <v>56.8</v>
      </c>
      <c r="K111" s="28">
        <f t="shared" si="5"/>
        <v>568.29999999999995</v>
      </c>
      <c r="L111" s="28">
        <f t="shared" si="5"/>
        <v>0</v>
      </c>
      <c r="M111" s="28">
        <f t="shared" si="5"/>
        <v>568.29999999999995</v>
      </c>
    </row>
    <row r="112" spans="1:13" ht="22.5">
      <c r="A112" s="65" t="s">
        <v>211</v>
      </c>
      <c r="B112" s="55" t="s">
        <v>210</v>
      </c>
      <c r="C112" s="66" t="s">
        <v>2</v>
      </c>
      <c r="D112" s="67" t="s">
        <v>209</v>
      </c>
      <c r="E112" s="50">
        <f t="shared" si="6"/>
        <v>511.5</v>
      </c>
      <c r="F112" s="51"/>
      <c r="G112" s="52">
        <v>511.5</v>
      </c>
      <c r="H112" s="28">
        <f t="shared" si="7"/>
        <v>56.8</v>
      </c>
      <c r="I112" s="52"/>
      <c r="J112" s="52">
        <f>'[1]попр декабрь (2)'!$H$200</f>
        <v>56.8</v>
      </c>
      <c r="K112" s="28">
        <f t="shared" si="5"/>
        <v>568.29999999999995</v>
      </c>
      <c r="L112" s="28">
        <f t="shared" si="5"/>
        <v>0</v>
      </c>
      <c r="M112" s="28">
        <f t="shared" si="5"/>
        <v>568.29999999999995</v>
      </c>
    </row>
    <row r="113" spans="1:13" ht="33.75">
      <c r="A113" s="68" t="s">
        <v>277</v>
      </c>
      <c r="B113" s="54" t="s">
        <v>279</v>
      </c>
      <c r="C113" s="66"/>
      <c r="D113" s="67"/>
      <c r="E113" s="50">
        <f t="shared" si="6"/>
        <v>813</v>
      </c>
      <c r="F113" s="51">
        <f>F114+F116</f>
        <v>813</v>
      </c>
      <c r="G113" s="52"/>
      <c r="H113" s="28">
        <f t="shared" si="7"/>
        <v>-38.5</v>
      </c>
      <c r="I113" s="51">
        <f>I114+I116</f>
        <v>-38.5</v>
      </c>
      <c r="J113" s="52"/>
      <c r="K113" s="28">
        <f t="shared" si="5"/>
        <v>774.5</v>
      </c>
      <c r="L113" s="28">
        <f t="shared" si="5"/>
        <v>774.5</v>
      </c>
      <c r="M113" s="28">
        <f t="shared" si="5"/>
        <v>0</v>
      </c>
    </row>
    <row r="114" spans="1:13" ht="108.75" customHeight="1">
      <c r="A114" s="47" t="s">
        <v>215</v>
      </c>
      <c r="B114" s="54" t="s">
        <v>279</v>
      </c>
      <c r="C114" s="66" t="s">
        <v>171</v>
      </c>
      <c r="D114" s="67"/>
      <c r="E114" s="50">
        <f t="shared" si="6"/>
        <v>622.70000000000005</v>
      </c>
      <c r="F114" s="51">
        <f>F115</f>
        <v>622.70000000000005</v>
      </c>
      <c r="G114" s="52"/>
      <c r="H114" s="28">
        <f t="shared" si="7"/>
        <v>2.5</v>
      </c>
      <c r="I114" s="51">
        <f>I115</f>
        <v>2.5</v>
      </c>
      <c r="J114" s="52"/>
      <c r="K114" s="28">
        <f t="shared" si="5"/>
        <v>625.20000000000005</v>
      </c>
      <c r="L114" s="28">
        <f t="shared" si="5"/>
        <v>625.20000000000005</v>
      </c>
      <c r="M114" s="28">
        <f t="shared" si="5"/>
        <v>0</v>
      </c>
    </row>
    <row r="115" spans="1:13" ht="57" customHeight="1">
      <c r="A115" s="69" t="s">
        <v>278</v>
      </c>
      <c r="B115" s="54" t="s">
        <v>279</v>
      </c>
      <c r="C115" s="66" t="s">
        <v>171</v>
      </c>
      <c r="D115" s="67" t="s">
        <v>280</v>
      </c>
      <c r="E115" s="50">
        <f t="shared" si="6"/>
        <v>622.70000000000005</v>
      </c>
      <c r="F115" s="51">
        <v>622.70000000000005</v>
      </c>
      <c r="G115" s="52"/>
      <c r="H115" s="28">
        <f t="shared" si="7"/>
        <v>2.5</v>
      </c>
      <c r="I115" s="51">
        <f>'[1]попр декабрь (2)'!$H$208</f>
        <v>2.5</v>
      </c>
      <c r="J115" s="52"/>
      <c r="K115" s="28">
        <f t="shared" si="5"/>
        <v>625.20000000000005</v>
      </c>
      <c r="L115" s="28">
        <f t="shared" si="5"/>
        <v>625.20000000000005</v>
      </c>
      <c r="M115" s="28">
        <f t="shared" si="5"/>
        <v>0</v>
      </c>
    </row>
    <row r="116" spans="1:13" ht="33.75">
      <c r="A116" s="47" t="s">
        <v>26</v>
      </c>
      <c r="B116" s="54" t="s">
        <v>279</v>
      </c>
      <c r="C116" s="66" t="s">
        <v>11</v>
      </c>
      <c r="D116" s="67"/>
      <c r="E116" s="50">
        <f t="shared" si="6"/>
        <v>190.3</v>
      </c>
      <c r="F116" s="51">
        <f>F117</f>
        <v>190.3</v>
      </c>
      <c r="G116" s="52"/>
      <c r="H116" s="28">
        <f t="shared" si="7"/>
        <v>-41</v>
      </c>
      <c r="I116" s="52">
        <f>I117</f>
        <v>-41</v>
      </c>
      <c r="J116" s="52"/>
      <c r="K116" s="28">
        <f t="shared" si="5"/>
        <v>149.30000000000001</v>
      </c>
      <c r="L116" s="28">
        <f t="shared" si="5"/>
        <v>149.30000000000001</v>
      </c>
      <c r="M116" s="28">
        <f t="shared" si="5"/>
        <v>0</v>
      </c>
    </row>
    <row r="117" spans="1:13" ht="54" customHeight="1">
      <c r="A117" s="69" t="s">
        <v>278</v>
      </c>
      <c r="B117" s="54" t="s">
        <v>279</v>
      </c>
      <c r="C117" s="66" t="s">
        <v>11</v>
      </c>
      <c r="D117" s="67" t="s">
        <v>280</v>
      </c>
      <c r="E117" s="50">
        <f t="shared" si="6"/>
        <v>190.3</v>
      </c>
      <c r="F117" s="51">
        <v>190.3</v>
      </c>
      <c r="G117" s="52"/>
      <c r="H117" s="28">
        <f t="shared" si="7"/>
        <v>-41</v>
      </c>
      <c r="I117" s="52">
        <f>'[1]попр декабрь (2)'!$H$211</f>
        <v>-41</v>
      </c>
      <c r="J117" s="52"/>
      <c r="K117" s="28">
        <f t="shared" si="5"/>
        <v>149.30000000000001</v>
      </c>
      <c r="L117" s="28">
        <f t="shared" si="5"/>
        <v>149.30000000000001</v>
      </c>
      <c r="M117" s="28">
        <f t="shared" si="5"/>
        <v>0</v>
      </c>
    </row>
    <row r="118" spans="1:13" ht="46.5" customHeight="1">
      <c r="A118" s="70" t="s">
        <v>208</v>
      </c>
      <c r="B118" s="54" t="s">
        <v>205</v>
      </c>
      <c r="C118" s="24"/>
      <c r="D118" s="25"/>
      <c r="E118" s="26">
        <f t="shared" si="6"/>
        <v>1093</v>
      </c>
      <c r="F118" s="29">
        <f>F119</f>
        <v>1093</v>
      </c>
      <c r="G118" s="29">
        <f>G119</f>
        <v>0</v>
      </c>
      <c r="H118" s="28">
        <f t="shared" si="7"/>
        <v>-2</v>
      </c>
      <c r="I118" s="29">
        <f>I119</f>
        <v>-2</v>
      </c>
      <c r="J118" s="27"/>
      <c r="K118" s="30">
        <f t="shared" si="5"/>
        <v>1091</v>
      </c>
      <c r="L118" s="30">
        <f t="shared" si="5"/>
        <v>1091</v>
      </c>
      <c r="M118" s="28">
        <f t="shared" si="5"/>
        <v>0</v>
      </c>
    </row>
    <row r="119" spans="1:13">
      <c r="A119" s="71" t="s">
        <v>207</v>
      </c>
      <c r="B119" s="55" t="s">
        <v>205</v>
      </c>
      <c r="C119" s="48" t="s">
        <v>204</v>
      </c>
      <c r="D119" s="49"/>
      <c r="E119" s="50">
        <f t="shared" si="6"/>
        <v>1093</v>
      </c>
      <c r="F119" s="51">
        <f>F120</f>
        <v>1093</v>
      </c>
      <c r="G119" s="51">
        <f>G120</f>
        <v>0</v>
      </c>
      <c r="H119" s="28">
        <f t="shared" si="7"/>
        <v>-2</v>
      </c>
      <c r="I119" s="51">
        <f>I120</f>
        <v>-2</v>
      </c>
      <c r="J119" s="52"/>
      <c r="K119" s="28">
        <f t="shared" ref="K119:M159" si="8">E119+H119</f>
        <v>1091</v>
      </c>
      <c r="L119" s="28">
        <f t="shared" si="8"/>
        <v>1091</v>
      </c>
      <c r="M119" s="28">
        <f t="shared" si="8"/>
        <v>0</v>
      </c>
    </row>
    <row r="120" spans="1:13">
      <c r="A120" s="47" t="s">
        <v>206</v>
      </c>
      <c r="B120" s="55" t="s">
        <v>205</v>
      </c>
      <c r="C120" s="48" t="s">
        <v>204</v>
      </c>
      <c r="D120" s="48" t="s">
        <v>203</v>
      </c>
      <c r="E120" s="50">
        <f t="shared" si="6"/>
        <v>1093</v>
      </c>
      <c r="F120" s="51">
        <v>1093</v>
      </c>
      <c r="G120" s="52"/>
      <c r="H120" s="28">
        <f t="shared" si="7"/>
        <v>-2</v>
      </c>
      <c r="I120" s="51">
        <f>'[1]попр декабрь (2)'!$H$220</f>
        <v>-2</v>
      </c>
      <c r="J120" s="52"/>
      <c r="K120" s="28">
        <f t="shared" si="8"/>
        <v>1091</v>
      </c>
      <c r="L120" s="28">
        <f t="shared" si="8"/>
        <v>1091</v>
      </c>
      <c r="M120" s="28">
        <f t="shared" si="8"/>
        <v>0</v>
      </c>
    </row>
    <row r="121" spans="1:13" ht="22.5">
      <c r="A121" s="57" t="s">
        <v>281</v>
      </c>
      <c r="B121" s="55" t="s">
        <v>282</v>
      </c>
      <c r="C121" s="48"/>
      <c r="D121" s="49"/>
      <c r="E121" s="50">
        <f t="shared" si="6"/>
        <v>203.1</v>
      </c>
      <c r="F121" s="51">
        <f>F122</f>
        <v>0</v>
      </c>
      <c r="G121" s="51">
        <f>G122</f>
        <v>203.1</v>
      </c>
      <c r="H121" s="28">
        <f t="shared" si="7"/>
        <v>0</v>
      </c>
      <c r="I121" s="52">
        <f>I122</f>
        <v>0</v>
      </c>
      <c r="J121" s="52">
        <f>J122</f>
        <v>0</v>
      </c>
      <c r="K121" s="28">
        <f t="shared" si="8"/>
        <v>203.1</v>
      </c>
      <c r="L121" s="28">
        <f t="shared" si="8"/>
        <v>0</v>
      </c>
      <c r="M121" s="28">
        <f t="shared" si="8"/>
        <v>203.1</v>
      </c>
    </row>
    <row r="122" spans="1:13" ht="33.75">
      <c r="A122" s="71" t="s">
        <v>108</v>
      </c>
      <c r="B122" s="55" t="s">
        <v>282</v>
      </c>
      <c r="C122" s="48" t="s">
        <v>11</v>
      </c>
      <c r="D122" s="49"/>
      <c r="E122" s="50">
        <f t="shared" si="6"/>
        <v>203.1</v>
      </c>
      <c r="F122" s="51">
        <f>F123</f>
        <v>0</v>
      </c>
      <c r="G122" s="51">
        <f>G123</f>
        <v>203.1</v>
      </c>
      <c r="H122" s="28">
        <f t="shared" si="7"/>
        <v>0</v>
      </c>
      <c r="I122" s="52">
        <f>I123</f>
        <v>0</v>
      </c>
      <c r="J122" s="52">
        <f>J123</f>
        <v>0</v>
      </c>
      <c r="K122" s="28">
        <f t="shared" si="8"/>
        <v>203.1</v>
      </c>
      <c r="L122" s="28">
        <f t="shared" si="8"/>
        <v>0</v>
      </c>
      <c r="M122" s="28">
        <f t="shared" si="8"/>
        <v>203.1</v>
      </c>
    </row>
    <row r="123" spans="1:13" ht="22.5">
      <c r="A123" s="57" t="s">
        <v>101</v>
      </c>
      <c r="B123" s="55" t="s">
        <v>282</v>
      </c>
      <c r="C123" s="48" t="s">
        <v>11</v>
      </c>
      <c r="D123" s="49" t="s">
        <v>99</v>
      </c>
      <c r="E123" s="50">
        <f t="shared" si="6"/>
        <v>203.1</v>
      </c>
      <c r="F123" s="51"/>
      <c r="G123" s="52">
        <v>203.1</v>
      </c>
      <c r="H123" s="28">
        <f t="shared" si="7"/>
        <v>0</v>
      </c>
      <c r="I123" s="52"/>
      <c r="J123" s="52"/>
      <c r="K123" s="28">
        <f t="shared" si="8"/>
        <v>203.1</v>
      </c>
      <c r="L123" s="28">
        <f t="shared" si="8"/>
        <v>0</v>
      </c>
      <c r="M123" s="28">
        <f t="shared" si="8"/>
        <v>203.1</v>
      </c>
    </row>
    <row r="124" spans="1:13" ht="22.5">
      <c r="A124" s="57" t="s">
        <v>281</v>
      </c>
      <c r="B124" s="55" t="s">
        <v>306</v>
      </c>
      <c r="C124" s="48"/>
      <c r="D124" s="49"/>
      <c r="E124" s="50">
        <f t="shared" si="6"/>
        <v>150</v>
      </c>
      <c r="F124" s="51">
        <f>F125</f>
        <v>150</v>
      </c>
      <c r="G124" s="51">
        <f>G125</f>
        <v>0</v>
      </c>
      <c r="H124" s="28"/>
      <c r="I124" s="52">
        <f>I125</f>
        <v>0</v>
      </c>
      <c r="J124" s="52"/>
      <c r="K124" s="28">
        <f t="shared" si="8"/>
        <v>150</v>
      </c>
      <c r="L124" s="28">
        <f t="shared" si="8"/>
        <v>150</v>
      </c>
      <c r="M124" s="28">
        <f t="shared" si="8"/>
        <v>0</v>
      </c>
    </row>
    <row r="125" spans="1:13">
      <c r="A125" s="72" t="s">
        <v>3</v>
      </c>
      <c r="B125" s="55" t="s">
        <v>306</v>
      </c>
      <c r="C125" s="48" t="s">
        <v>2</v>
      </c>
      <c r="D125" s="49"/>
      <c r="E125" s="50">
        <f t="shared" si="6"/>
        <v>150</v>
      </c>
      <c r="F125" s="51">
        <f>F126</f>
        <v>150</v>
      </c>
      <c r="G125" s="52"/>
      <c r="H125" s="28"/>
      <c r="I125" s="52">
        <f>I126</f>
        <v>0</v>
      </c>
      <c r="J125" s="52"/>
      <c r="K125" s="28">
        <f t="shared" si="8"/>
        <v>150</v>
      </c>
      <c r="L125" s="28">
        <f t="shared" si="8"/>
        <v>150</v>
      </c>
      <c r="M125" s="28">
        <f t="shared" si="8"/>
        <v>0</v>
      </c>
    </row>
    <row r="126" spans="1:13" ht="22.5">
      <c r="A126" s="72" t="s">
        <v>101</v>
      </c>
      <c r="B126" s="55" t="s">
        <v>306</v>
      </c>
      <c r="C126" s="48" t="s">
        <v>2</v>
      </c>
      <c r="D126" s="49" t="s">
        <v>99</v>
      </c>
      <c r="E126" s="50">
        <f t="shared" si="6"/>
        <v>150</v>
      </c>
      <c r="F126" s="51">
        <v>150</v>
      </c>
      <c r="G126" s="52"/>
      <c r="H126" s="28"/>
      <c r="I126" s="52"/>
      <c r="J126" s="52"/>
      <c r="K126" s="28">
        <f t="shared" si="8"/>
        <v>150</v>
      </c>
      <c r="L126" s="28">
        <f t="shared" si="8"/>
        <v>150</v>
      </c>
      <c r="M126" s="28">
        <f t="shared" si="8"/>
        <v>0</v>
      </c>
    </row>
    <row r="127" spans="1:13" ht="22.5">
      <c r="A127" s="70" t="s">
        <v>202</v>
      </c>
      <c r="B127" s="54" t="s">
        <v>201</v>
      </c>
      <c r="C127" s="24"/>
      <c r="D127" s="25"/>
      <c r="E127" s="26">
        <f t="shared" si="6"/>
        <v>283</v>
      </c>
      <c r="F127" s="29">
        <f>F128</f>
        <v>283</v>
      </c>
      <c r="G127" s="29">
        <f>G128</f>
        <v>0</v>
      </c>
      <c r="H127" s="28">
        <f t="shared" si="7"/>
        <v>33.200000000000003</v>
      </c>
      <c r="I127" s="29">
        <f>I128</f>
        <v>33.200000000000003</v>
      </c>
      <c r="J127" s="27"/>
      <c r="K127" s="30">
        <f t="shared" si="8"/>
        <v>316.2</v>
      </c>
      <c r="L127" s="30">
        <f t="shared" si="8"/>
        <v>316.2</v>
      </c>
      <c r="M127" s="28">
        <f t="shared" si="8"/>
        <v>0</v>
      </c>
    </row>
    <row r="128" spans="1:13" ht="44.25" customHeight="1">
      <c r="A128" s="71" t="s">
        <v>108</v>
      </c>
      <c r="B128" s="55" t="s">
        <v>201</v>
      </c>
      <c r="C128" s="48" t="s">
        <v>11</v>
      </c>
      <c r="D128" s="49"/>
      <c r="E128" s="50">
        <f t="shared" si="6"/>
        <v>283</v>
      </c>
      <c r="F128" s="51">
        <f>F129</f>
        <v>283</v>
      </c>
      <c r="G128" s="51">
        <f>G129</f>
        <v>0</v>
      </c>
      <c r="H128" s="28">
        <f t="shared" si="7"/>
        <v>33.200000000000003</v>
      </c>
      <c r="I128" s="51">
        <f>I129</f>
        <v>33.200000000000003</v>
      </c>
      <c r="J128" s="52"/>
      <c r="K128" s="28">
        <f t="shared" si="8"/>
        <v>316.2</v>
      </c>
      <c r="L128" s="28">
        <f t="shared" si="8"/>
        <v>316.2</v>
      </c>
      <c r="M128" s="28">
        <f t="shared" si="8"/>
        <v>0</v>
      </c>
    </row>
    <row r="129" spans="1:13" ht="33" customHeight="1">
      <c r="A129" s="73" t="s">
        <v>96</v>
      </c>
      <c r="B129" s="55" t="s">
        <v>201</v>
      </c>
      <c r="C129" s="55" t="s">
        <v>11</v>
      </c>
      <c r="D129" s="74" t="s">
        <v>200</v>
      </c>
      <c r="E129" s="50">
        <f t="shared" si="6"/>
        <v>283</v>
      </c>
      <c r="F129" s="51">
        <v>283</v>
      </c>
      <c r="G129" s="52"/>
      <c r="H129" s="28">
        <f t="shared" si="7"/>
        <v>33.200000000000003</v>
      </c>
      <c r="I129" s="51">
        <f>'[1]попр декабрь (2)'!$H$264</f>
        <v>33.200000000000003</v>
      </c>
      <c r="J129" s="52"/>
      <c r="K129" s="28">
        <f t="shared" si="8"/>
        <v>316.2</v>
      </c>
      <c r="L129" s="28">
        <f t="shared" si="8"/>
        <v>316.2</v>
      </c>
      <c r="M129" s="28">
        <f t="shared" si="8"/>
        <v>0</v>
      </c>
    </row>
    <row r="130" spans="1:13" ht="71.25" customHeight="1">
      <c r="A130" s="75" t="s">
        <v>199</v>
      </c>
      <c r="B130" s="76" t="s">
        <v>197</v>
      </c>
      <c r="C130" s="24"/>
      <c r="D130" s="25"/>
      <c r="E130" s="26">
        <f t="shared" si="6"/>
        <v>287.60000000000002</v>
      </c>
      <c r="F130" s="29">
        <f>F131</f>
        <v>287.60000000000002</v>
      </c>
      <c r="G130" s="27"/>
      <c r="H130" s="28">
        <f t="shared" si="7"/>
        <v>-126</v>
      </c>
      <c r="I130" s="29">
        <f>I131</f>
        <v>-126</v>
      </c>
      <c r="J130" s="27"/>
      <c r="K130" s="30">
        <f t="shared" si="8"/>
        <v>161.60000000000002</v>
      </c>
      <c r="L130" s="30">
        <f t="shared" si="8"/>
        <v>161.60000000000002</v>
      </c>
      <c r="M130" s="30">
        <f t="shared" si="8"/>
        <v>0</v>
      </c>
    </row>
    <row r="131" spans="1:13" ht="42.75" customHeight="1">
      <c r="A131" s="71" t="s">
        <v>97</v>
      </c>
      <c r="B131" s="77" t="s">
        <v>197</v>
      </c>
      <c r="C131" s="48" t="s">
        <v>11</v>
      </c>
      <c r="D131" s="49"/>
      <c r="E131" s="50">
        <f t="shared" si="6"/>
        <v>287.60000000000002</v>
      </c>
      <c r="F131" s="51">
        <f>F132</f>
        <v>287.60000000000002</v>
      </c>
      <c r="G131" s="52"/>
      <c r="H131" s="28">
        <f t="shared" si="7"/>
        <v>-126</v>
      </c>
      <c r="I131" s="51">
        <f>I132</f>
        <v>-126</v>
      </c>
      <c r="J131" s="52"/>
      <c r="K131" s="28">
        <f t="shared" si="8"/>
        <v>161.60000000000002</v>
      </c>
      <c r="L131" s="28">
        <f t="shared" si="8"/>
        <v>161.60000000000002</v>
      </c>
      <c r="M131" s="28">
        <f t="shared" si="8"/>
        <v>0</v>
      </c>
    </row>
    <row r="132" spans="1:13">
      <c r="A132" s="78" t="s">
        <v>198</v>
      </c>
      <c r="B132" s="77" t="s">
        <v>197</v>
      </c>
      <c r="C132" s="48" t="s">
        <v>11</v>
      </c>
      <c r="D132" s="49" t="s">
        <v>196</v>
      </c>
      <c r="E132" s="50">
        <f t="shared" si="6"/>
        <v>287.60000000000002</v>
      </c>
      <c r="F132" s="51">
        <v>287.60000000000002</v>
      </c>
      <c r="G132" s="52"/>
      <c r="H132" s="28">
        <f t="shared" si="7"/>
        <v>-126</v>
      </c>
      <c r="I132" s="51">
        <f>'[1]попр декабрь (2)'!$H$273</f>
        <v>-126</v>
      </c>
      <c r="J132" s="52"/>
      <c r="K132" s="28">
        <f t="shared" si="8"/>
        <v>161.60000000000002</v>
      </c>
      <c r="L132" s="28">
        <f t="shared" si="8"/>
        <v>161.60000000000002</v>
      </c>
      <c r="M132" s="28">
        <f t="shared" si="8"/>
        <v>0</v>
      </c>
    </row>
    <row r="133" spans="1:13" ht="68.25" customHeight="1">
      <c r="A133" s="70" t="s">
        <v>195</v>
      </c>
      <c r="B133" s="54" t="s">
        <v>193</v>
      </c>
      <c r="C133" s="24"/>
      <c r="D133" s="25"/>
      <c r="E133" s="26">
        <f t="shared" si="6"/>
        <v>1202.0999999999999</v>
      </c>
      <c r="F133" s="29">
        <f>F134</f>
        <v>1202.0999999999999</v>
      </c>
      <c r="G133" s="27"/>
      <c r="H133" s="28">
        <f t="shared" si="7"/>
        <v>0</v>
      </c>
      <c r="I133" s="27">
        <f>I134</f>
        <v>0</v>
      </c>
      <c r="J133" s="27"/>
      <c r="K133" s="30">
        <f t="shared" si="8"/>
        <v>1202.0999999999999</v>
      </c>
      <c r="L133" s="30">
        <f t="shared" si="8"/>
        <v>1202.0999999999999</v>
      </c>
      <c r="M133" s="30">
        <f t="shared" si="8"/>
        <v>0</v>
      </c>
    </row>
    <row r="134" spans="1:13" ht="68.25" customHeight="1">
      <c r="A134" s="73" t="s">
        <v>32</v>
      </c>
      <c r="B134" s="55" t="s">
        <v>193</v>
      </c>
      <c r="C134" s="48" t="s">
        <v>23</v>
      </c>
      <c r="D134" s="49"/>
      <c r="E134" s="50">
        <f t="shared" si="6"/>
        <v>1202.0999999999999</v>
      </c>
      <c r="F134" s="51">
        <f>F135</f>
        <v>1202.0999999999999</v>
      </c>
      <c r="G134" s="52"/>
      <c r="H134" s="28">
        <f t="shared" si="7"/>
        <v>0</v>
      </c>
      <c r="I134" s="52">
        <f>I135</f>
        <v>0</v>
      </c>
      <c r="J134" s="52"/>
      <c r="K134" s="28">
        <f t="shared" si="8"/>
        <v>1202.0999999999999</v>
      </c>
      <c r="L134" s="28">
        <f t="shared" si="8"/>
        <v>1202.0999999999999</v>
      </c>
      <c r="M134" s="28">
        <f t="shared" si="8"/>
        <v>0</v>
      </c>
    </row>
    <row r="135" spans="1:13" ht="22.5">
      <c r="A135" s="47" t="s">
        <v>194</v>
      </c>
      <c r="B135" s="48" t="s">
        <v>193</v>
      </c>
      <c r="C135" s="48" t="s">
        <v>23</v>
      </c>
      <c r="D135" s="49" t="s">
        <v>192</v>
      </c>
      <c r="E135" s="50">
        <f t="shared" si="6"/>
        <v>1202.0999999999999</v>
      </c>
      <c r="F135" s="51">
        <v>1202.0999999999999</v>
      </c>
      <c r="G135" s="52"/>
      <c r="H135" s="28">
        <f t="shared" si="7"/>
        <v>0</v>
      </c>
      <c r="I135" s="52"/>
      <c r="J135" s="52"/>
      <c r="K135" s="28">
        <f t="shared" si="8"/>
        <v>1202.0999999999999</v>
      </c>
      <c r="L135" s="28">
        <f t="shared" si="8"/>
        <v>1202.0999999999999</v>
      </c>
      <c r="M135" s="28">
        <f t="shared" si="8"/>
        <v>0</v>
      </c>
    </row>
    <row r="136" spans="1:13" ht="45.75" customHeight="1">
      <c r="A136" s="70" t="s">
        <v>191</v>
      </c>
      <c r="B136" s="54" t="s">
        <v>189</v>
      </c>
      <c r="C136" s="24"/>
      <c r="D136" s="25"/>
      <c r="E136" s="26">
        <f t="shared" si="6"/>
        <v>518</v>
      </c>
      <c r="F136" s="29">
        <f>F137</f>
        <v>518</v>
      </c>
      <c r="G136" s="27"/>
      <c r="H136" s="28">
        <f t="shared" si="7"/>
        <v>0</v>
      </c>
      <c r="I136" s="29">
        <f>I137</f>
        <v>0</v>
      </c>
      <c r="J136" s="27"/>
      <c r="K136" s="30">
        <f t="shared" si="8"/>
        <v>518</v>
      </c>
      <c r="L136" s="30">
        <f t="shared" si="8"/>
        <v>518</v>
      </c>
      <c r="M136" s="30">
        <f t="shared" si="8"/>
        <v>0</v>
      </c>
    </row>
    <row r="137" spans="1:13" ht="22.5">
      <c r="A137" s="47" t="s">
        <v>20</v>
      </c>
      <c r="B137" s="55" t="s">
        <v>189</v>
      </c>
      <c r="C137" s="48" t="s">
        <v>17</v>
      </c>
      <c r="D137" s="49"/>
      <c r="E137" s="50">
        <f t="shared" si="6"/>
        <v>518</v>
      </c>
      <c r="F137" s="51">
        <f>F138</f>
        <v>518</v>
      </c>
      <c r="G137" s="52"/>
      <c r="H137" s="28">
        <f t="shared" si="7"/>
        <v>0</v>
      </c>
      <c r="I137" s="51">
        <f>I138</f>
        <v>0</v>
      </c>
      <c r="J137" s="52"/>
      <c r="K137" s="28">
        <f t="shared" si="8"/>
        <v>518</v>
      </c>
      <c r="L137" s="28">
        <f t="shared" si="8"/>
        <v>518</v>
      </c>
      <c r="M137" s="28">
        <f t="shared" si="8"/>
        <v>0</v>
      </c>
    </row>
    <row r="138" spans="1:13">
      <c r="A138" s="47" t="s">
        <v>190</v>
      </c>
      <c r="B138" s="55" t="s">
        <v>189</v>
      </c>
      <c r="C138" s="48" t="s">
        <v>17</v>
      </c>
      <c r="D138" s="49" t="s">
        <v>188</v>
      </c>
      <c r="E138" s="50">
        <f t="shared" si="6"/>
        <v>518</v>
      </c>
      <c r="F138" s="51">
        <v>518</v>
      </c>
      <c r="G138" s="52"/>
      <c r="H138" s="28">
        <f t="shared" si="7"/>
        <v>0</v>
      </c>
      <c r="I138" s="51"/>
      <c r="J138" s="52"/>
      <c r="K138" s="28">
        <f t="shared" si="8"/>
        <v>518</v>
      </c>
      <c r="L138" s="28">
        <f t="shared" si="8"/>
        <v>518</v>
      </c>
      <c r="M138" s="28">
        <f t="shared" si="8"/>
        <v>0</v>
      </c>
    </row>
    <row r="139" spans="1:13" ht="203.25" customHeight="1">
      <c r="A139" s="53" t="s">
        <v>187</v>
      </c>
      <c r="B139" s="79" t="s">
        <v>186</v>
      </c>
      <c r="C139" s="24"/>
      <c r="D139" s="25"/>
      <c r="E139" s="26">
        <f t="shared" si="6"/>
        <v>0</v>
      </c>
      <c r="F139" s="29">
        <f t="shared" ref="F139:J140" si="9">F140</f>
        <v>0</v>
      </c>
      <c r="G139" s="29">
        <f t="shared" si="9"/>
        <v>0</v>
      </c>
      <c r="H139" s="28">
        <f t="shared" si="9"/>
        <v>0</v>
      </c>
      <c r="I139" s="28">
        <f t="shared" si="9"/>
        <v>0</v>
      </c>
      <c r="J139" s="28">
        <f t="shared" si="9"/>
        <v>0</v>
      </c>
      <c r="K139" s="30">
        <f t="shared" si="8"/>
        <v>0</v>
      </c>
      <c r="L139" s="30">
        <f t="shared" si="8"/>
        <v>0</v>
      </c>
      <c r="M139" s="30">
        <f t="shared" si="8"/>
        <v>0</v>
      </c>
    </row>
    <row r="140" spans="1:13" ht="55.5" customHeight="1">
      <c r="A140" s="71" t="s">
        <v>142</v>
      </c>
      <c r="B140" s="80" t="s">
        <v>186</v>
      </c>
      <c r="C140" s="48" t="s">
        <v>127</v>
      </c>
      <c r="D140" s="49"/>
      <c r="E140" s="50">
        <f t="shared" si="6"/>
        <v>0</v>
      </c>
      <c r="F140" s="51">
        <f t="shared" si="9"/>
        <v>0</v>
      </c>
      <c r="G140" s="51">
        <f t="shared" si="9"/>
        <v>0</v>
      </c>
      <c r="H140" s="28">
        <f t="shared" si="9"/>
        <v>0</v>
      </c>
      <c r="I140" s="52">
        <f t="shared" si="9"/>
        <v>0</v>
      </c>
      <c r="J140" s="52">
        <f t="shared" si="9"/>
        <v>0</v>
      </c>
      <c r="K140" s="28">
        <f t="shared" si="8"/>
        <v>0</v>
      </c>
      <c r="L140" s="28">
        <f t="shared" si="8"/>
        <v>0</v>
      </c>
      <c r="M140" s="28">
        <f t="shared" si="8"/>
        <v>0</v>
      </c>
    </row>
    <row r="141" spans="1:13">
      <c r="A141" s="47" t="s">
        <v>176</v>
      </c>
      <c r="B141" s="81" t="s">
        <v>186</v>
      </c>
      <c r="C141" s="48" t="s">
        <v>127</v>
      </c>
      <c r="D141" s="49" t="s">
        <v>174</v>
      </c>
      <c r="E141" s="50">
        <f t="shared" si="6"/>
        <v>0</v>
      </c>
      <c r="F141" s="51"/>
      <c r="G141" s="51"/>
      <c r="H141" s="28">
        <f>I141+J141</f>
        <v>0</v>
      </c>
      <c r="I141" s="52"/>
      <c r="J141" s="52"/>
      <c r="K141" s="28">
        <f t="shared" si="8"/>
        <v>0</v>
      </c>
      <c r="L141" s="28">
        <f t="shared" si="8"/>
        <v>0</v>
      </c>
      <c r="M141" s="28">
        <f t="shared" si="8"/>
        <v>0</v>
      </c>
    </row>
    <row r="142" spans="1:13" ht="101.25">
      <c r="A142" s="47" t="s">
        <v>185</v>
      </c>
      <c r="B142" s="81"/>
      <c r="C142" s="48"/>
      <c r="D142" s="49"/>
      <c r="E142" s="50">
        <f t="shared" si="6"/>
        <v>3675</v>
      </c>
      <c r="F142" s="51">
        <f>F143+F145</f>
        <v>0</v>
      </c>
      <c r="G142" s="51">
        <f>G143+G145</f>
        <v>3675</v>
      </c>
      <c r="H142" s="28">
        <f>H143+H145</f>
        <v>-1975</v>
      </c>
      <c r="I142" s="28">
        <f>I143+I145</f>
        <v>0</v>
      </c>
      <c r="J142" s="28">
        <f>J143+J145</f>
        <v>-1975</v>
      </c>
      <c r="K142" s="28">
        <f t="shared" si="8"/>
        <v>1700</v>
      </c>
      <c r="L142" s="28">
        <f t="shared" si="8"/>
        <v>0</v>
      </c>
      <c r="M142" s="28">
        <f t="shared" si="8"/>
        <v>1700</v>
      </c>
    </row>
    <row r="143" spans="1:13" ht="58.5" customHeight="1">
      <c r="A143" s="71" t="s">
        <v>142</v>
      </c>
      <c r="B143" s="80" t="s">
        <v>184</v>
      </c>
      <c r="C143" s="48" t="s">
        <v>127</v>
      </c>
      <c r="D143" s="49"/>
      <c r="E143" s="50">
        <f t="shared" si="6"/>
        <v>3175</v>
      </c>
      <c r="F143" s="51">
        <f>F144</f>
        <v>0</v>
      </c>
      <c r="G143" s="51">
        <f>G144</f>
        <v>3175</v>
      </c>
      <c r="H143" s="28">
        <f>H144</f>
        <v>-1975</v>
      </c>
      <c r="I143" s="28">
        <f>I144</f>
        <v>0</v>
      </c>
      <c r="J143" s="50">
        <f>J144</f>
        <v>-1975</v>
      </c>
      <c r="K143" s="28">
        <f t="shared" si="8"/>
        <v>1200</v>
      </c>
      <c r="L143" s="28">
        <f t="shared" si="8"/>
        <v>0</v>
      </c>
      <c r="M143" s="28">
        <f t="shared" si="8"/>
        <v>1200</v>
      </c>
    </row>
    <row r="144" spans="1:13">
      <c r="A144" s="47" t="s">
        <v>176</v>
      </c>
      <c r="B144" s="81" t="s">
        <v>184</v>
      </c>
      <c r="C144" s="48" t="s">
        <v>127</v>
      </c>
      <c r="D144" s="49" t="s">
        <v>174</v>
      </c>
      <c r="E144" s="50">
        <f t="shared" si="6"/>
        <v>3175</v>
      </c>
      <c r="F144" s="51"/>
      <c r="G144" s="51">
        <v>3175</v>
      </c>
      <c r="H144" s="28">
        <f>I144+J144</f>
        <v>-1975</v>
      </c>
      <c r="I144" s="52"/>
      <c r="J144" s="51">
        <f>'[1]попр декабрь (2)'!$H$759</f>
        <v>-1975</v>
      </c>
      <c r="K144" s="28">
        <f t="shared" si="8"/>
        <v>1200</v>
      </c>
      <c r="L144" s="28">
        <f t="shared" si="8"/>
        <v>0</v>
      </c>
      <c r="M144" s="28">
        <f t="shared" si="8"/>
        <v>1200</v>
      </c>
    </row>
    <row r="145" spans="1:13" ht="56.25" customHeight="1">
      <c r="A145" s="71" t="s">
        <v>142</v>
      </c>
      <c r="B145" s="80" t="s">
        <v>183</v>
      </c>
      <c r="C145" s="48" t="s">
        <v>127</v>
      </c>
      <c r="D145" s="49"/>
      <c r="E145" s="50">
        <f t="shared" si="6"/>
        <v>500</v>
      </c>
      <c r="F145" s="51">
        <f>F146</f>
        <v>0</v>
      </c>
      <c r="G145" s="51">
        <f>G146</f>
        <v>500</v>
      </c>
      <c r="H145" s="28">
        <f>H146</f>
        <v>0</v>
      </c>
      <c r="I145" s="28">
        <f>I146</f>
        <v>0</v>
      </c>
      <c r="J145" s="59">
        <f>J146</f>
        <v>0</v>
      </c>
      <c r="K145" s="28">
        <f t="shared" si="8"/>
        <v>500</v>
      </c>
      <c r="L145" s="28">
        <f t="shared" si="8"/>
        <v>0</v>
      </c>
      <c r="M145" s="28">
        <f t="shared" si="8"/>
        <v>500</v>
      </c>
    </row>
    <row r="146" spans="1:13">
      <c r="A146" s="47" t="s">
        <v>176</v>
      </c>
      <c r="B146" s="81" t="s">
        <v>183</v>
      </c>
      <c r="C146" s="48" t="s">
        <v>127</v>
      </c>
      <c r="D146" s="49" t="s">
        <v>174</v>
      </c>
      <c r="E146" s="50">
        <f t="shared" si="6"/>
        <v>500</v>
      </c>
      <c r="F146" s="51"/>
      <c r="G146" s="51">
        <v>500</v>
      </c>
      <c r="H146" s="28">
        <f t="shared" ref="H146:H168" si="10">I146+J146</f>
        <v>0</v>
      </c>
      <c r="I146" s="52"/>
      <c r="J146" s="51"/>
      <c r="K146" s="28">
        <f t="shared" si="8"/>
        <v>500</v>
      </c>
      <c r="L146" s="28">
        <f t="shared" si="8"/>
        <v>0</v>
      </c>
      <c r="M146" s="28">
        <f t="shared" si="8"/>
        <v>500</v>
      </c>
    </row>
    <row r="147" spans="1:13" ht="197.25" customHeight="1">
      <c r="A147" s="58" t="s">
        <v>182</v>
      </c>
      <c r="B147" s="79" t="s">
        <v>181</v>
      </c>
      <c r="C147" s="24"/>
      <c r="D147" s="25"/>
      <c r="E147" s="26">
        <f t="shared" si="6"/>
        <v>339.2</v>
      </c>
      <c r="F147" s="29">
        <f>F148</f>
        <v>0</v>
      </c>
      <c r="G147" s="29">
        <f>G148</f>
        <v>339.2</v>
      </c>
      <c r="H147" s="28">
        <f t="shared" si="10"/>
        <v>0</v>
      </c>
      <c r="I147" s="27">
        <f>I148</f>
        <v>0</v>
      </c>
      <c r="J147" s="27">
        <f>J148</f>
        <v>0</v>
      </c>
      <c r="K147" s="30">
        <f t="shared" si="8"/>
        <v>339.2</v>
      </c>
      <c r="L147" s="30">
        <f t="shared" si="8"/>
        <v>0</v>
      </c>
      <c r="M147" s="30">
        <f t="shared" si="8"/>
        <v>339.2</v>
      </c>
    </row>
    <row r="148" spans="1:13" ht="22.5">
      <c r="A148" s="71" t="s">
        <v>20</v>
      </c>
      <c r="B148" s="80" t="s">
        <v>181</v>
      </c>
      <c r="C148" s="48" t="s">
        <v>17</v>
      </c>
      <c r="D148" s="49"/>
      <c r="E148" s="50">
        <f t="shared" si="6"/>
        <v>339.2</v>
      </c>
      <c r="F148" s="51">
        <f>F149</f>
        <v>0</v>
      </c>
      <c r="G148" s="51">
        <f>G149</f>
        <v>339.2</v>
      </c>
      <c r="H148" s="28">
        <f t="shared" si="10"/>
        <v>0</v>
      </c>
      <c r="I148" s="52">
        <f>I149</f>
        <v>0</v>
      </c>
      <c r="J148" s="52">
        <f>J149</f>
        <v>0</v>
      </c>
      <c r="K148" s="28">
        <f t="shared" si="8"/>
        <v>339.2</v>
      </c>
      <c r="L148" s="28">
        <f t="shared" si="8"/>
        <v>0</v>
      </c>
      <c r="M148" s="28">
        <f t="shared" si="8"/>
        <v>339.2</v>
      </c>
    </row>
    <row r="149" spans="1:13">
      <c r="A149" s="47" t="s">
        <v>176</v>
      </c>
      <c r="B149" s="81" t="s">
        <v>181</v>
      </c>
      <c r="C149" s="48" t="s">
        <v>17</v>
      </c>
      <c r="D149" s="49" t="s">
        <v>174</v>
      </c>
      <c r="E149" s="50">
        <f t="shared" si="6"/>
        <v>339.2</v>
      </c>
      <c r="F149" s="51"/>
      <c r="G149" s="52">
        <v>339.2</v>
      </c>
      <c r="H149" s="28">
        <f t="shared" si="10"/>
        <v>0</v>
      </c>
      <c r="I149" s="52"/>
      <c r="J149" s="52"/>
      <c r="K149" s="28">
        <f t="shared" si="8"/>
        <v>339.2</v>
      </c>
      <c r="L149" s="28">
        <f t="shared" si="8"/>
        <v>0</v>
      </c>
      <c r="M149" s="28">
        <f t="shared" si="8"/>
        <v>339.2</v>
      </c>
    </row>
    <row r="150" spans="1:13" ht="230.25" customHeight="1">
      <c r="A150" s="64" t="s">
        <v>309</v>
      </c>
      <c r="B150" s="81" t="s">
        <v>307</v>
      </c>
      <c r="C150" s="48"/>
      <c r="D150" s="49"/>
      <c r="E150" s="50">
        <f t="shared" si="6"/>
        <v>10.8</v>
      </c>
      <c r="F150" s="51">
        <f>F151</f>
        <v>0</v>
      </c>
      <c r="G150" s="51">
        <f>G151</f>
        <v>10.8</v>
      </c>
      <c r="H150" s="28">
        <f t="shared" si="10"/>
        <v>0</v>
      </c>
      <c r="I150" s="52">
        <f>I151</f>
        <v>0</v>
      </c>
      <c r="J150" s="52">
        <f>J151</f>
        <v>0</v>
      </c>
      <c r="K150" s="28">
        <f t="shared" si="8"/>
        <v>10.8</v>
      </c>
      <c r="L150" s="28">
        <f t="shared" si="8"/>
        <v>0</v>
      </c>
      <c r="M150" s="28">
        <f t="shared" si="8"/>
        <v>10.8</v>
      </c>
    </row>
    <row r="151" spans="1:13" ht="22.5">
      <c r="A151" s="71" t="s">
        <v>20</v>
      </c>
      <c r="B151" s="80" t="s">
        <v>307</v>
      </c>
      <c r="C151" s="48" t="s">
        <v>17</v>
      </c>
      <c r="D151" s="49"/>
      <c r="E151" s="50">
        <f t="shared" si="6"/>
        <v>10.8</v>
      </c>
      <c r="F151" s="51">
        <f>F152</f>
        <v>0</v>
      </c>
      <c r="G151" s="51">
        <f>G152</f>
        <v>10.8</v>
      </c>
      <c r="H151" s="28">
        <f t="shared" si="10"/>
        <v>0</v>
      </c>
      <c r="I151" s="52">
        <f>I152</f>
        <v>0</v>
      </c>
      <c r="J151" s="52">
        <f>J152</f>
        <v>0</v>
      </c>
      <c r="K151" s="28">
        <f t="shared" si="8"/>
        <v>10.8</v>
      </c>
      <c r="L151" s="28">
        <f t="shared" si="8"/>
        <v>0</v>
      </c>
      <c r="M151" s="28">
        <f t="shared" si="8"/>
        <v>10.8</v>
      </c>
    </row>
    <row r="152" spans="1:13">
      <c r="A152" s="47" t="s">
        <v>176</v>
      </c>
      <c r="B152" s="81" t="s">
        <v>308</v>
      </c>
      <c r="C152" s="48" t="s">
        <v>17</v>
      </c>
      <c r="D152" s="49" t="s">
        <v>174</v>
      </c>
      <c r="E152" s="50">
        <f t="shared" si="6"/>
        <v>10.8</v>
      </c>
      <c r="F152" s="51"/>
      <c r="G152" s="52">
        <v>10.8</v>
      </c>
      <c r="H152" s="28">
        <f t="shared" si="10"/>
        <v>0</v>
      </c>
      <c r="I152" s="52"/>
      <c r="J152" s="52"/>
      <c r="K152" s="28">
        <f t="shared" si="8"/>
        <v>10.8</v>
      </c>
      <c r="L152" s="28">
        <f t="shared" si="8"/>
        <v>0</v>
      </c>
      <c r="M152" s="28">
        <f t="shared" si="8"/>
        <v>10.8</v>
      </c>
    </row>
    <row r="153" spans="1:13" ht="189" customHeight="1">
      <c r="A153" s="82" t="s">
        <v>180</v>
      </c>
      <c r="B153" s="79" t="s">
        <v>179</v>
      </c>
      <c r="C153" s="24"/>
      <c r="D153" s="25"/>
      <c r="E153" s="26">
        <f t="shared" si="6"/>
        <v>3567.9</v>
      </c>
      <c r="F153" s="29">
        <f>F154</f>
        <v>0</v>
      </c>
      <c r="G153" s="29">
        <f>G154</f>
        <v>3567.9</v>
      </c>
      <c r="H153" s="28">
        <f t="shared" si="10"/>
        <v>-367.9</v>
      </c>
      <c r="I153" s="27">
        <f>I154</f>
        <v>0</v>
      </c>
      <c r="J153" s="27">
        <f>J154</f>
        <v>-367.9</v>
      </c>
      <c r="K153" s="30">
        <f t="shared" si="8"/>
        <v>3200</v>
      </c>
      <c r="L153" s="30">
        <f t="shared" si="8"/>
        <v>0</v>
      </c>
      <c r="M153" s="30">
        <f t="shared" si="8"/>
        <v>3200</v>
      </c>
    </row>
    <row r="154" spans="1:13" ht="22.5">
      <c r="A154" s="71" t="s">
        <v>20</v>
      </c>
      <c r="B154" s="80" t="s">
        <v>179</v>
      </c>
      <c r="C154" s="48" t="s">
        <v>17</v>
      </c>
      <c r="D154" s="49"/>
      <c r="E154" s="50">
        <f t="shared" si="6"/>
        <v>3567.9</v>
      </c>
      <c r="F154" s="51">
        <f>F155</f>
        <v>0</v>
      </c>
      <c r="G154" s="51">
        <f>G155</f>
        <v>3567.9</v>
      </c>
      <c r="H154" s="28">
        <f t="shared" si="10"/>
        <v>-367.9</v>
      </c>
      <c r="I154" s="52">
        <f>I155</f>
        <v>0</v>
      </c>
      <c r="J154" s="52">
        <f>J155</f>
        <v>-367.9</v>
      </c>
      <c r="K154" s="28">
        <f t="shared" si="8"/>
        <v>3200</v>
      </c>
      <c r="L154" s="28">
        <f t="shared" si="8"/>
        <v>0</v>
      </c>
      <c r="M154" s="28">
        <f t="shared" si="8"/>
        <v>3200</v>
      </c>
    </row>
    <row r="155" spans="1:13">
      <c r="A155" s="47" t="s">
        <v>176</v>
      </c>
      <c r="B155" s="81" t="s">
        <v>178</v>
      </c>
      <c r="C155" s="48" t="s">
        <v>17</v>
      </c>
      <c r="D155" s="49" t="s">
        <v>174</v>
      </c>
      <c r="E155" s="50">
        <f t="shared" si="6"/>
        <v>3567.9</v>
      </c>
      <c r="F155" s="51"/>
      <c r="G155" s="52">
        <v>3567.9</v>
      </c>
      <c r="H155" s="28">
        <f t="shared" si="10"/>
        <v>-367.9</v>
      </c>
      <c r="I155" s="52"/>
      <c r="J155" s="52">
        <f>'[1]попр декабрь (2)'!$H$728</f>
        <v>-367.9</v>
      </c>
      <c r="K155" s="28">
        <f t="shared" si="8"/>
        <v>3200</v>
      </c>
      <c r="L155" s="28">
        <f t="shared" si="8"/>
        <v>0</v>
      </c>
      <c r="M155" s="28">
        <f t="shared" si="8"/>
        <v>3200</v>
      </c>
    </row>
    <row r="156" spans="1:13" ht="186.75" customHeight="1">
      <c r="A156" s="53" t="s">
        <v>177</v>
      </c>
      <c r="B156" s="83" t="s">
        <v>175</v>
      </c>
      <c r="C156" s="24"/>
      <c r="D156" s="25"/>
      <c r="E156" s="26">
        <f t="shared" si="6"/>
        <v>43.5</v>
      </c>
      <c r="F156" s="29">
        <f>F157</f>
        <v>0</v>
      </c>
      <c r="G156" s="29">
        <f>G157</f>
        <v>43.5</v>
      </c>
      <c r="H156" s="28">
        <f t="shared" si="10"/>
        <v>-15.3</v>
      </c>
      <c r="I156" s="27">
        <f>I157</f>
        <v>0</v>
      </c>
      <c r="J156" s="27">
        <f>J157</f>
        <v>-15.3</v>
      </c>
      <c r="K156" s="28">
        <f t="shared" si="8"/>
        <v>28.2</v>
      </c>
      <c r="L156" s="28">
        <f t="shared" si="8"/>
        <v>0</v>
      </c>
      <c r="M156" s="28">
        <f t="shared" si="8"/>
        <v>28.2</v>
      </c>
    </row>
    <row r="157" spans="1:13" ht="22.5">
      <c r="A157" s="71" t="s">
        <v>20</v>
      </c>
      <c r="B157" s="81" t="s">
        <v>175</v>
      </c>
      <c r="C157" s="48" t="s">
        <v>17</v>
      </c>
      <c r="D157" s="49"/>
      <c r="E157" s="50">
        <f t="shared" si="6"/>
        <v>43.5</v>
      </c>
      <c r="F157" s="51">
        <f>F158</f>
        <v>0</v>
      </c>
      <c r="G157" s="51">
        <f>G158</f>
        <v>43.5</v>
      </c>
      <c r="H157" s="28">
        <f t="shared" si="10"/>
        <v>-15.3</v>
      </c>
      <c r="I157" s="52">
        <f>I158</f>
        <v>0</v>
      </c>
      <c r="J157" s="52">
        <f>J158</f>
        <v>-15.3</v>
      </c>
      <c r="K157" s="28">
        <f t="shared" si="8"/>
        <v>28.2</v>
      </c>
      <c r="L157" s="28">
        <f t="shared" si="8"/>
        <v>0</v>
      </c>
      <c r="M157" s="28">
        <f t="shared" si="8"/>
        <v>28.2</v>
      </c>
    </row>
    <row r="158" spans="1:13">
      <c r="A158" s="47" t="s">
        <v>176</v>
      </c>
      <c r="B158" s="81" t="s">
        <v>175</v>
      </c>
      <c r="C158" s="48" t="s">
        <v>17</v>
      </c>
      <c r="D158" s="49" t="s">
        <v>174</v>
      </c>
      <c r="E158" s="50">
        <f t="shared" si="6"/>
        <v>43.5</v>
      </c>
      <c r="F158" s="51"/>
      <c r="G158" s="52">
        <v>43.5</v>
      </c>
      <c r="H158" s="28">
        <f t="shared" si="10"/>
        <v>-15.3</v>
      </c>
      <c r="I158" s="52"/>
      <c r="J158" s="52">
        <f>'[1]попр декабрь (2)'!$H$717</f>
        <v>-15.3</v>
      </c>
      <c r="K158" s="28">
        <f t="shared" si="8"/>
        <v>28.2</v>
      </c>
      <c r="L158" s="28">
        <f t="shared" si="8"/>
        <v>0</v>
      </c>
      <c r="M158" s="28">
        <f t="shared" si="8"/>
        <v>28.2</v>
      </c>
    </row>
    <row r="159" spans="1:13" ht="69" customHeight="1">
      <c r="A159" s="58" t="s">
        <v>173</v>
      </c>
      <c r="B159" s="79" t="s">
        <v>167</v>
      </c>
      <c r="C159" s="24"/>
      <c r="D159" s="25"/>
      <c r="E159" s="26">
        <f t="shared" si="6"/>
        <v>521.59999999999991</v>
      </c>
      <c r="F159" s="29">
        <f>F160+F162</f>
        <v>0</v>
      </c>
      <c r="G159" s="29">
        <f>G160+G162+G164</f>
        <v>521.59999999999991</v>
      </c>
      <c r="H159" s="28">
        <f t="shared" si="10"/>
        <v>0</v>
      </c>
      <c r="I159" s="27">
        <f>I160+I162+I164</f>
        <v>0</v>
      </c>
      <c r="J159" s="27">
        <f>J160+J162+J164</f>
        <v>0</v>
      </c>
      <c r="K159" s="30">
        <f t="shared" si="8"/>
        <v>521.59999999999991</v>
      </c>
      <c r="L159" s="30">
        <f t="shared" si="8"/>
        <v>0</v>
      </c>
      <c r="M159" s="30">
        <f t="shared" si="8"/>
        <v>521.59999999999991</v>
      </c>
    </row>
    <row r="160" spans="1:13" ht="108.75" customHeight="1">
      <c r="A160" s="47" t="s">
        <v>172</v>
      </c>
      <c r="B160" s="80" t="s">
        <v>167</v>
      </c>
      <c r="C160" s="48" t="s">
        <v>171</v>
      </c>
      <c r="D160" s="49"/>
      <c r="E160" s="50">
        <f t="shared" si="6"/>
        <v>478.4</v>
      </c>
      <c r="F160" s="51">
        <f>F161</f>
        <v>0</v>
      </c>
      <c r="G160" s="51">
        <f>G161</f>
        <v>478.4</v>
      </c>
      <c r="H160" s="28">
        <f t="shared" si="10"/>
        <v>0</v>
      </c>
      <c r="I160" s="52">
        <f>I161</f>
        <v>0</v>
      </c>
      <c r="J160" s="52">
        <f>J161</f>
        <v>0</v>
      </c>
      <c r="K160" s="28">
        <f t="shared" ref="K160:M177" si="11">E160+H160</f>
        <v>478.4</v>
      </c>
      <c r="L160" s="28">
        <f t="shared" si="11"/>
        <v>0</v>
      </c>
      <c r="M160" s="28">
        <f t="shared" si="11"/>
        <v>478.4</v>
      </c>
    </row>
    <row r="161" spans="1:13" ht="22.5">
      <c r="A161" s="84" t="s">
        <v>168</v>
      </c>
      <c r="B161" s="80" t="s">
        <v>167</v>
      </c>
      <c r="C161" s="48" t="s">
        <v>171</v>
      </c>
      <c r="D161" s="49" t="s">
        <v>166</v>
      </c>
      <c r="E161" s="50">
        <f t="shared" si="6"/>
        <v>478.4</v>
      </c>
      <c r="F161" s="51"/>
      <c r="G161" s="51">
        <v>478.4</v>
      </c>
      <c r="H161" s="28">
        <f t="shared" si="10"/>
        <v>0</v>
      </c>
      <c r="I161" s="52"/>
      <c r="J161" s="52"/>
      <c r="K161" s="28">
        <f t="shared" si="11"/>
        <v>478.4</v>
      </c>
      <c r="L161" s="28">
        <f t="shared" si="11"/>
        <v>0</v>
      </c>
      <c r="M161" s="28">
        <f t="shared" si="11"/>
        <v>478.4</v>
      </c>
    </row>
    <row r="162" spans="1:13" ht="33.75">
      <c r="A162" s="85" t="s">
        <v>170</v>
      </c>
      <c r="B162" s="80" t="s">
        <v>167</v>
      </c>
      <c r="C162" s="48" t="s">
        <v>11</v>
      </c>
      <c r="D162" s="49" t="s">
        <v>166</v>
      </c>
      <c r="E162" s="50">
        <f t="shared" si="6"/>
        <v>30.9</v>
      </c>
      <c r="F162" s="51">
        <f>F163</f>
        <v>0</v>
      </c>
      <c r="G162" s="51">
        <f>G163</f>
        <v>30.9</v>
      </c>
      <c r="H162" s="28">
        <f t="shared" si="10"/>
        <v>0</v>
      </c>
      <c r="I162" s="51">
        <f>I163</f>
        <v>0</v>
      </c>
      <c r="J162" s="51">
        <f>J163</f>
        <v>0</v>
      </c>
      <c r="K162" s="28">
        <f t="shared" si="11"/>
        <v>30.9</v>
      </c>
      <c r="L162" s="28">
        <f t="shared" si="11"/>
        <v>0</v>
      </c>
      <c r="M162" s="28">
        <f t="shared" si="11"/>
        <v>30.9</v>
      </c>
    </row>
    <row r="163" spans="1:13" ht="22.5">
      <c r="A163" s="84" t="s">
        <v>168</v>
      </c>
      <c r="B163" s="80" t="s">
        <v>167</v>
      </c>
      <c r="C163" s="48" t="s">
        <v>11</v>
      </c>
      <c r="D163" s="49" t="s">
        <v>166</v>
      </c>
      <c r="E163" s="50">
        <f t="shared" si="6"/>
        <v>30.9</v>
      </c>
      <c r="F163" s="51"/>
      <c r="G163" s="52">
        <v>30.9</v>
      </c>
      <c r="H163" s="28">
        <f t="shared" si="10"/>
        <v>0</v>
      </c>
      <c r="I163" s="51"/>
      <c r="J163" s="52"/>
      <c r="K163" s="28">
        <f t="shared" si="11"/>
        <v>30.9</v>
      </c>
      <c r="L163" s="28">
        <f t="shared" si="11"/>
        <v>0</v>
      </c>
      <c r="M163" s="28">
        <f t="shared" si="11"/>
        <v>30.9</v>
      </c>
    </row>
    <row r="164" spans="1:13" ht="39" customHeight="1">
      <c r="A164" s="64" t="s">
        <v>169</v>
      </c>
      <c r="B164" s="80" t="s">
        <v>167</v>
      </c>
      <c r="C164" s="48" t="s">
        <v>17</v>
      </c>
      <c r="D164" s="49"/>
      <c r="E164" s="50">
        <f>E165</f>
        <v>12.3</v>
      </c>
      <c r="F164" s="51"/>
      <c r="G164" s="52">
        <f>G165</f>
        <v>12.3</v>
      </c>
      <c r="H164" s="28">
        <f t="shared" si="10"/>
        <v>0</v>
      </c>
      <c r="I164" s="52">
        <f>I165</f>
        <v>0</v>
      </c>
      <c r="J164" s="52">
        <f>J165</f>
        <v>0</v>
      </c>
      <c r="K164" s="28">
        <f t="shared" si="11"/>
        <v>12.3</v>
      </c>
      <c r="L164" s="28">
        <f t="shared" si="11"/>
        <v>0</v>
      </c>
      <c r="M164" s="28">
        <f t="shared" si="11"/>
        <v>12.3</v>
      </c>
    </row>
    <row r="165" spans="1:13" ht="22.5">
      <c r="A165" s="84" t="s">
        <v>168</v>
      </c>
      <c r="B165" s="80" t="s">
        <v>167</v>
      </c>
      <c r="C165" s="48" t="s">
        <v>17</v>
      </c>
      <c r="D165" s="49" t="s">
        <v>166</v>
      </c>
      <c r="E165" s="50">
        <f t="shared" ref="E165:E171" si="12">F165+G165</f>
        <v>12.3</v>
      </c>
      <c r="F165" s="51"/>
      <c r="G165" s="52">
        <v>12.3</v>
      </c>
      <c r="H165" s="28">
        <f t="shared" si="10"/>
        <v>0</v>
      </c>
      <c r="I165" s="52"/>
      <c r="J165" s="52"/>
      <c r="K165" s="28">
        <f t="shared" si="11"/>
        <v>12.3</v>
      </c>
      <c r="L165" s="28">
        <f t="shared" si="11"/>
        <v>0</v>
      </c>
      <c r="M165" s="28">
        <f t="shared" si="11"/>
        <v>12.3</v>
      </c>
    </row>
    <row r="166" spans="1:13" ht="33.75">
      <c r="A166" s="23" t="s">
        <v>165</v>
      </c>
      <c r="B166" s="54" t="s">
        <v>163</v>
      </c>
      <c r="C166" s="24"/>
      <c r="D166" s="25"/>
      <c r="E166" s="26">
        <f t="shared" si="12"/>
        <v>2537.8000000000002</v>
      </c>
      <c r="F166" s="29">
        <f>F167</f>
        <v>0</v>
      </c>
      <c r="G166" s="29">
        <f>G167</f>
        <v>2537.8000000000002</v>
      </c>
      <c r="H166" s="28">
        <f t="shared" si="10"/>
        <v>0</v>
      </c>
      <c r="I166" s="27"/>
      <c r="J166" s="27"/>
      <c r="K166" s="30">
        <f t="shared" si="11"/>
        <v>2537.8000000000002</v>
      </c>
      <c r="L166" s="30">
        <f t="shared" si="11"/>
        <v>0</v>
      </c>
      <c r="M166" s="30">
        <f t="shared" si="11"/>
        <v>2537.8000000000002</v>
      </c>
    </row>
    <row r="167" spans="1:13">
      <c r="A167" s="86" t="s">
        <v>3</v>
      </c>
      <c r="B167" s="55" t="s">
        <v>163</v>
      </c>
      <c r="C167" s="48" t="s">
        <v>2</v>
      </c>
      <c r="D167" s="49"/>
      <c r="E167" s="50">
        <f t="shared" si="12"/>
        <v>2537.8000000000002</v>
      </c>
      <c r="F167" s="51">
        <f>F168</f>
        <v>0</v>
      </c>
      <c r="G167" s="51">
        <f>G168</f>
        <v>2537.8000000000002</v>
      </c>
      <c r="H167" s="28">
        <f t="shared" si="10"/>
        <v>0</v>
      </c>
      <c r="I167" s="52"/>
      <c r="J167" s="52"/>
      <c r="K167" s="28">
        <f t="shared" si="11"/>
        <v>2537.8000000000002</v>
      </c>
      <c r="L167" s="28">
        <f t="shared" si="11"/>
        <v>0</v>
      </c>
      <c r="M167" s="28">
        <f t="shared" si="11"/>
        <v>2537.8000000000002</v>
      </c>
    </row>
    <row r="168" spans="1:13" ht="60" customHeight="1">
      <c r="A168" s="47" t="s">
        <v>164</v>
      </c>
      <c r="B168" s="55" t="s">
        <v>163</v>
      </c>
      <c r="C168" s="48" t="s">
        <v>2</v>
      </c>
      <c r="D168" s="49" t="s">
        <v>162</v>
      </c>
      <c r="E168" s="50">
        <f t="shared" si="12"/>
        <v>2537.8000000000002</v>
      </c>
      <c r="F168" s="51"/>
      <c r="G168" s="52">
        <v>2537.8000000000002</v>
      </c>
      <c r="H168" s="28">
        <f t="shared" si="10"/>
        <v>0</v>
      </c>
      <c r="I168" s="52"/>
      <c r="J168" s="52"/>
      <c r="K168" s="28">
        <f t="shared" si="11"/>
        <v>2537.8000000000002</v>
      </c>
      <c r="L168" s="28">
        <f t="shared" si="11"/>
        <v>0</v>
      </c>
      <c r="M168" s="28">
        <f t="shared" si="11"/>
        <v>2537.8000000000002</v>
      </c>
    </row>
    <row r="169" spans="1:13" ht="34.5" customHeight="1">
      <c r="A169" s="87" t="s">
        <v>161</v>
      </c>
      <c r="B169" s="55" t="s">
        <v>8</v>
      </c>
      <c r="C169" s="24"/>
      <c r="D169" s="25"/>
      <c r="E169" s="50">
        <f t="shared" si="12"/>
        <v>4030.7</v>
      </c>
      <c r="F169" s="29">
        <f t="shared" ref="F169:J170" si="13">F170</f>
        <v>4030.7</v>
      </c>
      <c r="G169" s="29">
        <f t="shared" si="13"/>
        <v>0</v>
      </c>
      <c r="H169" s="88">
        <f t="shared" si="13"/>
        <v>-122</v>
      </c>
      <c r="I169" s="51">
        <f t="shared" si="13"/>
        <v>-122</v>
      </c>
      <c r="J169" s="29">
        <f t="shared" si="13"/>
        <v>0</v>
      </c>
      <c r="K169" s="30">
        <f t="shared" si="11"/>
        <v>3908.7</v>
      </c>
      <c r="L169" s="30">
        <f t="shared" si="11"/>
        <v>3908.7</v>
      </c>
      <c r="M169" s="28">
        <f t="shared" si="11"/>
        <v>0</v>
      </c>
    </row>
    <row r="170" spans="1:13">
      <c r="A170" s="63" t="s">
        <v>3</v>
      </c>
      <c r="B170" s="55" t="s">
        <v>8</v>
      </c>
      <c r="C170" s="48" t="s">
        <v>2</v>
      </c>
      <c r="D170" s="49"/>
      <c r="E170" s="50">
        <f t="shared" si="12"/>
        <v>4030.7</v>
      </c>
      <c r="F170" s="51">
        <f t="shared" si="13"/>
        <v>4030.7</v>
      </c>
      <c r="G170" s="51">
        <f t="shared" si="13"/>
        <v>0</v>
      </c>
      <c r="H170" s="88">
        <f t="shared" si="13"/>
        <v>-122</v>
      </c>
      <c r="I170" s="51">
        <f t="shared" si="13"/>
        <v>-122</v>
      </c>
      <c r="J170" s="51">
        <f t="shared" si="13"/>
        <v>0</v>
      </c>
      <c r="K170" s="28">
        <f t="shared" si="11"/>
        <v>3908.7</v>
      </c>
      <c r="L170" s="28">
        <f t="shared" si="11"/>
        <v>3908.7</v>
      </c>
      <c r="M170" s="28">
        <f t="shared" si="11"/>
        <v>0</v>
      </c>
    </row>
    <row r="171" spans="1:13">
      <c r="A171" s="63" t="s">
        <v>9</v>
      </c>
      <c r="B171" s="55" t="s">
        <v>8</v>
      </c>
      <c r="C171" s="48" t="s">
        <v>2</v>
      </c>
      <c r="D171" s="49" t="s">
        <v>160</v>
      </c>
      <c r="E171" s="50">
        <f t="shared" si="12"/>
        <v>4030.7</v>
      </c>
      <c r="F171" s="51">
        <v>4030.7</v>
      </c>
      <c r="G171" s="52"/>
      <c r="H171" s="28">
        <f>I171+J171</f>
        <v>-122</v>
      </c>
      <c r="I171" s="51">
        <f>'[1]попр декабрь (2)'!$H$870</f>
        <v>-122</v>
      </c>
      <c r="J171" s="52"/>
      <c r="K171" s="28">
        <f t="shared" si="11"/>
        <v>3908.7</v>
      </c>
      <c r="L171" s="28">
        <f t="shared" si="11"/>
        <v>3908.7</v>
      </c>
      <c r="M171" s="28">
        <f t="shared" si="11"/>
        <v>0</v>
      </c>
    </row>
    <row r="172" spans="1:13" ht="56.25" customHeight="1">
      <c r="A172" s="23" t="s">
        <v>7</v>
      </c>
      <c r="B172" s="54" t="s">
        <v>0</v>
      </c>
      <c r="C172" s="24"/>
      <c r="D172" s="25"/>
      <c r="E172" s="26"/>
      <c r="F172" s="29"/>
      <c r="G172" s="27"/>
      <c r="H172" s="30">
        <f>I172+J172</f>
        <v>0</v>
      </c>
      <c r="I172" s="29">
        <f>I173</f>
        <v>0</v>
      </c>
      <c r="J172" s="27"/>
      <c r="K172" s="30">
        <f t="shared" si="11"/>
        <v>0</v>
      </c>
      <c r="L172" s="30">
        <f t="shared" si="11"/>
        <v>0</v>
      </c>
      <c r="M172" s="30">
        <f t="shared" si="11"/>
        <v>0</v>
      </c>
    </row>
    <row r="173" spans="1:13">
      <c r="A173" s="63" t="s">
        <v>3</v>
      </c>
      <c r="B173" s="55" t="s">
        <v>0</v>
      </c>
      <c r="C173" s="48" t="s">
        <v>2</v>
      </c>
      <c r="D173" s="49"/>
      <c r="E173" s="50"/>
      <c r="F173" s="51"/>
      <c r="G173" s="52"/>
      <c r="H173" s="28">
        <f>I173+J173</f>
        <v>0</v>
      </c>
      <c r="I173" s="51">
        <f>I174</f>
        <v>0</v>
      </c>
      <c r="J173" s="52"/>
      <c r="K173" s="28">
        <f t="shared" si="11"/>
        <v>0</v>
      </c>
      <c r="L173" s="28">
        <f t="shared" si="11"/>
        <v>0</v>
      </c>
      <c r="M173" s="28">
        <f t="shared" si="11"/>
        <v>0</v>
      </c>
    </row>
    <row r="174" spans="1:13">
      <c r="A174" s="64" t="s">
        <v>1</v>
      </c>
      <c r="B174" s="55" t="s">
        <v>0</v>
      </c>
      <c r="C174" s="48" t="s">
        <v>2</v>
      </c>
      <c r="D174" s="49" t="s">
        <v>159</v>
      </c>
      <c r="E174" s="50"/>
      <c r="F174" s="51"/>
      <c r="G174" s="52"/>
      <c r="H174" s="28">
        <f>I174+J174</f>
        <v>0</v>
      </c>
      <c r="I174" s="51"/>
      <c r="J174" s="52"/>
      <c r="K174" s="28">
        <f t="shared" si="11"/>
        <v>0</v>
      </c>
      <c r="L174" s="28">
        <f t="shared" si="11"/>
        <v>0</v>
      </c>
      <c r="M174" s="28">
        <f t="shared" si="11"/>
        <v>0</v>
      </c>
    </row>
    <row r="175" spans="1:13" ht="65.25" customHeight="1">
      <c r="A175" s="89" t="s">
        <v>158</v>
      </c>
      <c r="B175" s="77" t="s">
        <v>157</v>
      </c>
      <c r="C175" s="24"/>
      <c r="D175" s="25"/>
      <c r="E175" s="26">
        <f>F175+G175</f>
        <v>300</v>
      </c>
      <c r="F175" s="29">
        <f>F176+F178</f>
        <v>300</v>
      </c>
      <c r="G175" s="29">
        <f>G176+G178</f>
        <v>0</v>
      </c>
      <c r="H175" s="29">
        <f>H176+H178</f>
        <v>-90.4</v>
      </c>
      <c r="I175" s="29">
        <f>I176+I178</f>
        <v>-90.4</v>
      </c>
      <c r="J175" s="29">
        <f>J176+J178</f>
        <v>0</v>
      </c>
      <c r="K175" s="30">
        <f t="shared" si="11"/>
        <v>209.6</v>
      </c>
      <c r="L175" s="30">
        <f t="shared" si="11"/>
        <v>209.6</v>
      </c>
      <c r="M175" s="28">
        <f t="shared" si="11"/>
        <v>0</v>
      </c>
    </row>
    <row r="176" spans="1:13" ht="42.75" customHeight="1">
      <c r="A176" s="64" t="s">
        <v>26</v>
      </c>
      <c r="B176" s="77" t="s">
        <v>157</v>
      </c>
      <c r="C176" s="48" t="s">
        <v>11</v>
      </c>
      <c r="D176" s="49"/>
      <c r="E176" s="26">
        <f>F176+G176</f>
        <v>0</v>
      </c>
      <c r="F176" s="51">
        <f>F177</f>
        <v>0</v>
      </c>
      <c r="G176" s="51">
        <f>G177</f>
        <v>0</v>
      </c>
      <c r="H176" s="50">
        <f>H177</f>
        <v>0</v>
      </c>
      <c r="I176" s="50">
        <f>I177</f>
        <v>0</v>
      </c>
      <c r="J176" s="51">
        <f>J177</f>
        <v>0</v>
      </c>
      <c r="K176" s="28">
        <f t="shared" si="11"/>
        <v>0</v>
      </c>
      <c r="L176" s="30">
        <f t="shared" si="11"/>
        <v>0</v>
      </c>
      <c r="M176" s="28">
        <f t="shared" si="11"/>
        <v>0</v>
      </c>
    </row>
    <row r="177" spans="1:13">
      <c r="A177" s="90" t="s">
        <v>114</v>
      </c>
      <c r="B177" s="77" t="s">
        <v>157</v>
      </c>
      <c r="C177" s="48" t="s">
        <v>11</v>
      </c>
      <c r="D177" s="49" t="s">
        <v>112</v>
      </c>
      <c r="E177" s="26">
        <f>F177+G177</f>
        <v>0</v>
      </c>
      <c r="F177" s="51"/>
      <c r="G177" s="52"/>
      <c r="H177" s="59">
        <f>I177+J177</f>
        <v>0</v>
      </c>
      <c r="I177" s="50"/>
      <c r="J177" s="52"/>
      <c r="K177" s="28">
        <f t="shared" si="11"/>
        <v>0</v>
      </c>
      <c r="L177" s="30">
        <f t="shared" si="11"/>
        <v>0</v>
      </c>
      <c r="M177" s="28">
        <f t="shared" si="11"/>
        <v>0</v>
      </c>
    </row>
    <row r="178" spans="1:13">
      <c r="A178" s="90" t="s">
        <v>3</v>
      </c>
      <c r="B178" s="77" t="s">
        <v>157</v>
      </c>
      <c r="C178" s="48" t="s">
        <v>2</v>
      </c>
      <c r="D178" s="49"/>
      <c r="E178" s="26">
        <f>E179</f>
        <v>300</v>
      </c>
      <c r="F178" s="26">
        <f>F179</f>
        <v>300</v>
      </c>
      <c r="G178" s="52"/>
      <c r="H178" s="59">
        <f>H179</f>
        <v>-90.4</v>
      </c>
      <c r="I178" s="59">
        <f>I179</f>
        <v>-90.4</v>
      </c>
      <c r="J178" s="28">
        <f>J179</f>
        <v>0</v>
      </c>
      <c r="K178" s="28">
        <f t="shared" ref="K178:M194" si="14">E178+H178</f>
        <v>209.6</v>
      </c>
      <c r="L178" s="30">
        <f t="shared" si="14"/>
        <v>209.6</v>
      </c>
      <c r="M178" s="28"/>
    </row>
    <row r="179" spans="1:13">
      <c r="A179" s="90" t="s">
        <v>114</v>
      </c>
      <c r="B179" s="77" t="s">
        <v>157</v>
      </c>
      <c r="C179" s="48" t="s">
        <v>2</v>
      </c>
      <c r="D179" s="49" t="s">
        <v>112</v>
      </c>
      <c r="E179" s="26">
        <f>F179+G179</f>
        <v>300</v>
      </c>
      <c r="F179" s="51">
        <v>300</v>
      </c>
      <c r="G179" s="52"/>
      <c r="H179" s="59">
        <f>I179+J179</f>
        <v>-90.4</v>
      </c>
      <c r="I179" s="50">
        <f>'[1]попр декабрь (2)'!$H$340</f>
        <v>-90.4</v>
      </c>
      <c r="J179" s="52"/>
      <c r="K179" s="28">
        <f t="shared" si="14"/>
        <v>209.6</v>
      </c>
      <c r="L179" s="30">
        <f t="shared" si="14"/>
        <v>209.6</v>
      </c>
      <c r="M179" s="28"/>
    </row>
    <row r="180" spans="1:13" ht="34.5" customHeight="1">
      <c r="A180" s="23" t="s">
        <v>156</v>
      </c>
      <c r="B180" s="77" t="s">
        <v>155</v>
      </c>
      <c r="C180" s="48"/>
      <c r="D180" s="49"/>
      <c r="E180" s="50">
        <f>E181+E183</f>
        <v>200</v>
      </c>
      <c r="F180" s="50">
        <f>F181+F183</f>
        <v>200</v>
      </c>
      <c r="G180" s="51">
        <f>G181</f>
        <v>0</v>
      </c>
      <c r="H180" s="59">
        <f>I180+J180</f>
        <v>-164.5</v>
      </c>
      <c r="I180" s="51">
        <f>I181+I183</f>
        <v>-164.5</v>
      </c>
      <c r="J180" s="51">
        <f>J181+J183</f>
        <v>0</v>
      </c>
      <c r="K180" s="30">
        <f t="shared" si="14"/>
        <v>35.5</v>
      </c>
      <c r="L180" s="30">
        <f t="shared" si="14"/>
        <v>35.5</v>
      </c>
      <c r="M180" s="28">
        <f t="shared" si="14"/>
        <v>0</v>
      </c>
    </row>
    <row r="181" spans="1:13" ht="41.25" customHeight="1">
      <c r="A181" s="64" t="s">
        <v>26</v>
      </c>
      <c r="B181" s="77" t="s">
        <v>155</v>
      </c>
      <c r="C181" s="48" t="s">
        <v>11</v>
      </c>
      <c r="D181" s="49"/>
      <c r="E181" s="50">
        <f>F181+G181</f>
        <v>0</v>
      </c>
      <c r="F181" s="51">
        <f>F182</f>
        <v>0</v>
      </c>
      <c r="G181" s="51">
        <f>G182</f>
        <v>0</v>
      </c>
      <c r="H181" s="59">
        <f>H182</f>
        <v>0</v>
      </c>
      <c r="I181" s="59">
        <f>I182</f>
        <v>0</v>
      </c>
      <c r="J181" s="28">
        <f>J182</f>
        <v>0</v>
      </c>
      <c r="K181" s="28">
        <f t="shared" si="14"/>
        <v>0</v>
      </c>
      <c r="L181" s="28">
        <f t="shared" si="14"/>
        <v>0</v>
      </c>
      <c r="M181" s="28">
        <f t="shared" si="14"/>
        <v>0</v>
      </c>
    </row>
    <row r="182" spans="1:13">
      <c r="A182" s="90" t="s">
        <v>114</v>
      </c>
      <c r="B182" s="77" t="s">
        <v>155</v>
      </c>
      <c r="C182" s="48" t="s">
        <v>11</v>
      </c>
      <c r="D182" s="49" t="s">
        <v>112</v>
      </c>
      <c r="E182" s="50">
        <f>F182+G182</f>
        <v>0</v>
      </c>
      <c r="F182" s="51"/>
      <c r="G182" s="51"/>
      <c r="H182" s="59">
        <f t="shared" ref="H182:H193" si="15">I182+J182</f>
        <v>0</v>
      </c>
      <c r="I182" s="50"/>
      <c r="J182" s="52"/>
      <c r="K182" s="28">
        <f t="shared" si="14"/>
        <v>0</v>
      </c>
      <c r="L182" s="28">
        <f t="shared" si="14"/>
        <v>0</v>
      </c>
      <c r="M182" s="28">
        <f t="shared" si="14"/>
        <v>0</v>
      </c>
    </row>
    <row r="183" spans="1:13">
      <c r="A183" s="90" t="s">
        <v>3</v>
      </c>
      <c r="B183" s="77" t="s">
        <v>155</v>
      </c>
      <c r="C183" s="48" t="s">
        <v>2</v>
      </c>
      <c r="D183" s="49"/>
      <c r="E183" s="50">
        <f>E184</f>
        <v>200</v>
      </c>
      <c r="F183" s="50">
        <f>F184</f>
        <v>200</v>
      </c>
      <c r="G183" s="51"/>
      <c r="H183" s="59">
        <f t="shared" si="15"/>
        <v>-164.5</v>
      </c>
      <c r="I183" s="50">
        <f>I184</f>
        <v>-164.5</v>
      </c>
      <c r="J183" s="52"/>
      <c r="K183" s="28">
        <f t="shared" si="14"/>
        <v>35.5</v>
      </c>
      <c r="L183" s="28">
        <f t="shared" si="14"/>
        <v>35.5</v>
      </c>
      <c r="M183" s="28">
        <f t="shared" si="14"/>
        <v>0</v>
      </c>
    </row>
    <row r="184" spans="1:13">
      <c r="A184" s="90" t="s">
        <v>114</v>
      </c>
      <c r="B184" s="77" t="s">
        <v>155</v>
      </c>
      <c r="C184" s="48" t="s">
        <v>2</v>
      </c>
      <c r="D184" s="49" t="s">
        <v>112</v>
      </c>
      <c r="E184" s="50">
        <f>F184+G184</f>
        <v>200</v>
      </c>
      <c r="F184" s="51">
        <v>200</v>
      </c>
      <c r="G184" s="51"/>
      <c r="H184" s="59">
        <f t="shared" si="15"/>
        <v>-164.5</v>
      </c>
      <c r="I184" s="50">
        <f>'[1]попр декабрь (2)'!$H$347</f>
        <v>-164.5</v>
      </c>
      <c r="J184" s="52"/>
      <c r="K184" s="28">
        <f t="shared" si="14"/>
        <v>35.5</v>
      </c>
      <c r="L184" s="28">
        <f t="shared" si="14"/>
        <v>35.5</v>
      </c>
      <c r="M184" s="28">
        <f t="shared" si="14"/>
        <v>0</v>
      </c>
    </row>
    <row r="185" spans="1:13" ht="114.75" customHeight="1">
      <c r="A185" s="89" t="s">
        <v>154</v>
      </c>
      <c r="B185" s="77" t="s">
        <v>153</v>
      </c>
      <c r="C185" s="48"/>
      <c r="D185" s="49"/>
      <c r="E185" s="50">
        <f>E186</f>
        <v>93</v>
      </c>
      <c r="F185" s="50">
        <f>F186</f>
        <v>93</v>
      </c>
      <c r="G185" s="51"/>
      <c r="H185" s="30">
        <f t="shared" si="15"/>
        <v>0</v>
      </c>
      <c r="I185" s="29">
        <f>I186</f>
        <v>0</v>
      </c>
      <c r="J185" s="27"/>
      <c r="K185" s="30">
        <f t="shared" si="14"/>
        <v>93</v>
      </c>
      <c r="L185" s="30">
        <f t="shared" si="14"/>
        <v>93</v>
      </c>
      <c r="M185" s="28">
        <f t="shared" si="14"/>
        <v>0</v>
      </c>
    </row>
    <row r="186" spans="1:13">
      <c r="A186" s="90" t="s">
        <v>3</v>
      </c>
      <c r="B186" s="77" t="s">
        <v>153</v>
      </c>
      <c r="C186" s="48" t="s">
        <v>2</v>
      </c>
      <c r="D186" s="49"/>
      <c r="E186" s="50">
        <f>E187</f>
        <v>93</v>
      </c>
      <c r="F186" s="51">
        <f>F187</f>
        <v>93</v>
      </c>
      <c r="G186" s="51"/>
      <c r="H186" s="28">
        <f t="shared" si="15"/>
        <v>0</v>
      </c>
      <c r="I186" s="51">
        <f>I187</f>
        <v>0</v>
      </c>
      <c r="J186" s="52">
        <f>J187</f>
        <v>0</v>
      </c>
      <c r="K186" s="28">
        <f t="shared" si="14"/>
        <v>93</v>
      </c>
      <c r="L186" s="28">
        <f t="shared" si="14"/>
        <v>93</v>
      </c>
      <c r="M186" s="28">
        <f t="shared" si="14"/>
        <v>0</v>
      </c>
    </row>
    <row r="187" spans="1:13">
      <c r="A187" s="90" t="s">
        <v>114</v>
      </c>
      <c r="B187" s="77" t="s">
        <v>153</v>
      </c>
      <c r="C187" s="48" t="s">
        <v>2</v>
      </c>
      <c r="D187" s="49" t="s">
        <v>112</v>
      </c>
      <c r="E187" s="50">
        <f>F187</f>
        <v>93</v>
      </c>
      <c r="F187" s="51">
        <v>93</v>
      </c>
      <c r="G187" s="51"/>
      <c r="H187" s="28">
        <f t="shared" si="15"/>
        <v>0</v>
      </c>
      <c r="I187" s="51"/>
      <c r="J187" s="52"/>
      <c r="K187" s="28">
        <f t="shared" si="14"/>
        <v>93</v>
      </c>
      <c r="L187" s="28">
        <f t="shared" si="14"/>
        <v>93</v>
      </c>
      <c r="M187" s="28">
        <f t="shared" si="14"/>
        <v>0</v>
      </c>
    </row>
    <row r="188" spans="1:13" ht="33.75">
      <c r="A188" s="89" t="s">
        <v>140</v>
      </c>
      <c r="B188" s="77" t="s">
        <v>138</v>
      </c>
      <c r="C188" s="48"/>
      <c r="D188" s="49"/>
      <c r="E188" s="50">
        <f t="shared" ref="E188:E244" si="16">F188+G188</f>
        <v>79</v>
      </c>
      <c r="F188" s="51">
        <f>F189</f>
        <v>79</v>
      </c>
      <c r="G188" s="51"/>
      <c r="H188" s="30">
        <f t="shared" si="15"/>
        <v>-59</v>
      </c>
      <c r="I188" s="29">
        <f>I189</f>
        <v>-59</v>
      </c>
      <c r="J188" s="27"/>
      <c r="K188" s="30">
        <f t="shared" si="14"/>
        <v>20</v>
      </c>
      <c r="L188" s="30">
        <f t="shared" si="14"/>
        <v>20</v>
      </c>
      <c r="M188" s="28">
        <f t="shared" si="14"/>
        <v>0</v>
      </c>
    </row>
    <row r="189" spans="1:13">
      <c r="A189" s="64" t="s">
        <v>3</v>
      </c>
      <c r="B189" s="77" t="s">
        <v>138</v>
      </c>
      <c r="C189" s="48" t="s">
        <v>2</v>
      </c>
      <c r="D189" s="49"/>
      <c r="E189" s="50">
        <f t="shared" si="16"/>
        <v>79</v>
      </c>
      <c r="F189" s="51">
        <f>F190</f>
        <v>79</v>
      </c>
      <c r="G189" s="51"/>
      <c r="H189" s="28">
        <f t="shared" si="15"/>
        <v>-59</v>
      </c>
      <c r="I189" s="51">
        <f>I190</f>
        <v>-59</v>
      </c>
      <c r="J189" s="52"/>
      <c r="K189" s="28">
        <f t="shared" si="14"/>
        <v>20</v>
      </c>
      <c r="L189" s="28">
        <f t="shared" si="14"/>
        <v>20</v>
      </c>
      <c r="M189" s="28">
        <f t="shared" si="14"/>
        <v>0</v>
      </c>
    </row>
    <row r="190" spans="1:13">
      <c r="A190" s="78" t="s">
        <v>139</v>
      </c>
      <c r="B190" s="77" t="s">
        <v>138</v>
      </c>
      <c r="C190" s="48" t="s">
        <v>2</v>
      </c>
      <c r="D190" s="49" t="s">
        <v>137</v>
      </c>
      <c r="E190" s="50">
        <f t="shared" si="16"/>
        <v>79</v>
      </c>
      <c r="F190" s="51">
        <v>79</v>
      </c>
      <c r="G190" s="51"/>
      <c r="H190" s="28">
        <f t="shared" si="15"/>
        <v>-59</v>
      </c>
      <c r="I190" s="51">
        <f>'[1]попр декабрь (2)'!$H$314</f>
        <v>-59</v>
      </c>
      <c r="J190" s="52"/>
      <c r="K190" s="28">
        <f t="shared" si="14"/>
        <v>20</v>
      </c>
      <c r="L190" s="28">
        <f t="shared" si="14"/>
        <v>20</v>
      </c>
      <c r="M190" s="28">
        <f t="shared" si="14"/>
        <v>0</v>
      </c>
    </row>
    <row r="191" spans="1:13" ht="133.5" customHeight="1">
      <c r="A191" s="23" t="s">
        <v>152</v>
      </c>
      <c r="B191" s="76" t="s">
        <v>151</v>
      </c>
      <c r="C191" s="24"/>
      <c r="D191" s="25"/>
      <c r="E191" s="26">
        <f t="shared" si="16"/>
        <v>6037.6</v>
      </c>
      <c r="F191" s="29">
        <f>F192</f>
        <v>0</v>
      </c>
      <c r="G191" s="29">
        <f>G192</f>
        <v>6037.6</v>
      </c>
      <c r="H191" s="30">
        <f t="shared" si="15"/>
        <v>0</v>
      </c>
      <c r="I191" s="29">
        <f>I192</f>
        <v>0</v>
      </c>
      <c r="J191" s="29">
        <f>J192</f>
        <v>0</v>
      </c>
      <c r="K191" s="28">
        <f t="shared" si="14"/>
        <v>6037.6</v>
      </c>
      <c r="L191" s="28">
        <f t="shared" si="14"/>
        <v>0</v>
      </c>
      <c r="M191" s="28">
        <f t="shared" si="14"/>
        <v>6037.6</v>
      </c>
    </row>
    <row r="192" spans="1:13" ht="22.5">
      <c r="A192" s="47" t="s">
        <v>20</v>
      </c>
      <c r="B192" s="77" t="s">
        <v>151</v>
      </c>
      <c r="C192" s="48" t="s">
        <v>17</v>
      </c>
      <c r="D192" s="49"/>
      <c r="E192" s="50">
        <f t="shared" si="16"/>
        <v>6037.6</v>
      </c>
      <c r="F192" s="51">
        <f>F193</f>
        <v>0</v>
      </c>
      <c r="G192" s="51">
        <f>G193</f>
        <v>6037.6</v>
      </c>
      <c r="H192" s="28">
        <f t="shared" si="15"/>
        <v>0</v>
      </c>
      <c r="I192" s="51">
        <f>I193</f>
        <v>0</v>
      </c>
      <c r="J192" s="51">
        <f>J193</f>
        <v>0</v>
      </c>
      <c r="K192" s="28">
        <f t="shared" si="14"/>
        <v>6037.6</v>
      </c>
      <c r="L192" s="28">
        <f t="shared" si="14"/>
        <v>0</v>
      </c>
      <c r="M192" s="28">
        <f t="shared" si="14"/>
        <v>6037.6</v>
      </c>
    </row>
    <row r="193" spans="1:13">
      <c r="A193" s="47" t="s">
        <v>133</v>
      </c>
      <c r="B193" s="77" t="s">
        <v>151</v>
      </c>
      <c r="C193" s="48" t="s">
        <v>17</v>
      </c>
      <c r="D193" s="49" t="s">
        <v>16</v>
      </c>
      <c r="E193" s="50">
        <f t="shared" si="16"/>
        <v>6037.6</v>
      </c>
      <c r="F193" s="51"/>
      <c r="G193" s="51">
        <v>6037.6</v>
      </c>
      <c r="H193" s="28">
        <f t="shared" si="15"/>
        <v>0</v>
      </c>
      <c r="I193" s="51"/>
      <c r="J193" s="52"/>
      <c r="K193" s="28">
        <f t="shared" si="14"/>
        <v>6037.6</v>
      </c>
      <c r="L193" s="28">
        <f t="shared" si="14"/>
        <v>0</v>
      </c>
      <c r="M193" s="28">
        <f t="shared" si="14"/>
        <v>6037.6</v>
      </c>
    </row>
    <row r="194" spans="1:13" ht="45.75" customHeight="1">
      <c r="A194" s="91" t="s">
        <v>5</v>
      </c>
      <c r="B194" s="55" t="s">
        <v>0</v>
      </c>
      <c r="C194" s="24"/>
      <c r="D194" s="25"/>
      <c r="E194" s="50">
        <f t="shared" si="16"/>
        <v>0</v>
      </c>
      <c r="F194" s="29"/>
      <c r="G194" s="29"/>
      <c r="H194" s="30"/>
      <c r="I194" s="29"/>
      <c r="J194" s="27"/>
      <c r="K194" s="28">
        <f t="shared" si="14"/>
        <v>0</v>
      </c>
      <c r="L194" s="28">
        <f t="shared" si="14"/>
        <v>0</v>
      </c>
      <c r="M194" s="28">
        <f t="shared" si="14"/>
        <v>0</v>
      </c>
    </row>
    <row r="195" spans="1:13" ht="65.25" customHeight="1">
      <c r="A195" s="57" t="s">
        <v>32</v>
      </c>
      <c r="B195" s="77"/>
      <c r="C195" s="48"/>
      <c r="D195" s="49"/>
      <c r="E195" s="50">
        <f t="shared" si="16"/>
        <v>0</v>
      </c>
      <c r="F195" s="51"/>
      <c r="G195" s="51"/>
      <c r="H195" s="28"/>
      <c r="I195" s="51"/>
      <c r="J195" s="52"/>
      <c r="K195" s="28">
        <f t="shared" ref="K195:M212" si="17">E195+H195</f>
        <v>0</v>
      </c>
      <c r="L195" s="28">
        <f t="shared" si="17"/>
        <v>0</v>
      </c>
      <c r="M195" s="28">
        <f t="shared" si="17"/>
        <v>0</v>
      </c>
    </row>
    <row r="196" spans="1:13">
      <c r="A196" s="47"/>
      <c r="B196" s="77"/>
      <c r="C196" s="48"/>
      <c r="D196" s="49"/>
      <c r="E196" s="50">
        <f t="shared" si="16"/>
        <v>0</v>
      </c>
      <c r="F196" s="51"/>
      <c r="G196" s="51"/>
      <c r="H196" s="28"/>
      <c r="I196" s="51"/>
      <c r="J196" s="52"/>
      <c r="K196" s="28">
        <f t="shared" si="17"/>
        <v>0</v>
      </c>
      <c r="L196" s="28">
        <f t="shared" si="17"/>
        <v>0</v>
      </c>
      <c r="M196" s="28">
        <f t="shared" si="17"/>
        <v>0</v>
      </c>
    </row>
    <row r="197" spans="1:13" ht="56.25">
      <c r="A197" s="23" t="s">
        <v>150</v>
      </c>
      <c r="B197" s="54" t="s">
        <v>149</v>
      </c>
      <c r="C197" s="24"/>
      <c r="D197" s="25"/>
      <c r="E197" s="50">
        <f t="shared" si="16"/>
        <v>11.3</v>
      </c>
      <c r="F197" s="29">
        <f>F198</f>
        <v>11.3</v>
      </c>
      <c r="G197" s="27"/>
      <c r="H197" s="28">
        <f t="shared" ref="H197:H233" si="18">I197+J197</f>
        <v>-11.3</v>
      </c>
      <c r="I197" s="27">
        <f>I198</f>
        <v>-11.3</v>
      </c>
      <c r="J197" s="27"/>
      <c r="K197" s="30">
        <f t="shared" si="17"/>
        <v>0</v>
      </c>
      <c r="L197" s="30">
        <f t="shared" si="17"/>
        <v>0</v>
      </c>
      <c r="M197" s="28">
        <f t="shared" si="17"/>
        <v>0</v>
      </c>
    </row>
    <row r="198" spans="1:13" ht="33.75">
      <c r="A198" s="47" t="s">
        <v>26</v>
      </c>
      <c r="B198" s="55" t="s">
        <v>149</v>
      </c>
      <c r="C198" s="48" t="s">
        <v>11</v>
      </c>
      <c r="D198" s="49"/>
      <c r="E198" s="50">
        <f t="shared" si="16"/>
        <v>11.3</v>
      </c>
      <c r="F198" s="29">
        <f>F199</f>
        <v>11.3</v>
      </c>
      <c r="G198" s="27"/>
      <c r="H198" s="28">
        <f t="shared" si="18"/>
        <v>-11.3</v>
      </c>
      <c r="I198" s="27">
        <f>I199</f>
        <v>-11.3</v>
      </c>
      <c r="J198" s="27"/>
      <c r="K198" s="28">
        <f t="shared" si="17"/>
        <v>0</v>
      </c>
      <c r="L198" s="28">
        <f t="shared" si="17"/>
        <v>0</v>
      </c>
      <c r="M198" s="28">
        <f t="shared" si="17"/>
        <v>0</v>
      </c>
    </row>
    <row r="199" spans="1:13" ht="22.5">
      <c r="A199" s="47" t="s">
        <v>120</v>
      </c>
      <c r="B199" s="55" t="s">
        <v>149</v>
      </c>
      <c r="C199" s="47">
        <v>200</v>
      </c>
      <c r="D199" s="92" t="s">
        <v>118</v>
      </c>
      <c r="E199" s="50">
        <f t="shared" si="16"/>
        <v>11.3</v>
      </c>
      <c r="F199" s="29">
        <v>11.3</v>
      </c>
      <c r="G199" s="27"/>
      <c r="H199" s="28">
        <f t="shared" si="18"/>
        <v>-11.3</v>
      </c>
      <c r="I199" s="27">
        <f>'[1]попр декабрь (2)'!$H$96</f>
        <v>-11.3</v>
      </c>
      <c r="J199" s="27"/>
      <c r="K199" s="30">
        <f t="shared" si="17"/>
        <v>0</v>
      </c>
      <c r="L199" s="30">
        <f t="shared" si="17"/>
        <v>0</v>
      </c>
      <c r="M199" s="28">
        <f t="shared" si="17"/>
        <v>0</v>
      </c>
    </row>
    <row r="200" spans="1:13" ht="99.75" customHeight="1">
      <c r="A200" s="23" t="s">
        <v>148</v>
      </c>
      <c r="B200" s="54" t="s">
        <v>147</v>
      </c>
      <c r="C200" s="24"/>
      <c r="D200" s="25"/>
      <c r="E200" s="26">
        <f t="shared" si="16"/>
        <v>2.5</v>
      </c>
      <c r="F200" s="29">
        <f>F201</f>
        <v>2.5</v>
      </c>
      <c r="G200" s="27"/>
      <c r="H200" s="28">
        <f t="shared" si="18"/>
        <v>-2.5</v>
      </c>
      <c r="I200" s="27">
        <f>I201</f>
        <v>-2.5</v>
      </c>
      <c r="J200" s="27"/>
      <c r="K200" s="30">
        <f t="shared" si="17"/>
        <v>0</v>
      </c>
      <c r="L200" s="30">
        <f t="shared" si="17"/>
        <v>0</v>
      </c>
      <c r="M200" s="28">
        <f t="shared" si="17"/>
        <v>0</v>
      </c>
    </row>
    <row r="201" spans="1:13" ht="33.75">
      <c r="A201" s="47" t="s">
        <v>14</v>
      </c>
      <c r="B201" s="55" t="s">
        <v>147</v>
      </c>
      <c r="C201" s="48" t="s">
        <v>11</v>
      </c>
      <c r="D201" s="49"/>
      <c r="E201" s="50">
        <f t="shared" si="16"/>
        <v>2.5</v>
      </c>
      <c r="F201" s="29">
        <f>F202</f>
        <v>2.5</v>
      </c>
      <c r="G201" s="27"/>
      <c r="H201" s="28">
        <f t="shared" si="18"/>
        <v>-2.5</v>
      </c>
      <c r="I201" s="27">
        <f>I202</f>
        <v>-2.5</v>
      </c>
      <c r="J201" s="27"/>
      <c r="K201" s="28">
        <f t="shared" si="17"/>
        <v>0</v>
      </c>
      <c r="L201" s="28">
        <f t="shared" si="17"/>
        <v>0</v>
      </c>
      <c r="M201" s="28">
        <f t="shared" si="17"/>
        <v>0</v>
      </c>
    </row>
    <row r="202" spans="1:13" ht="22.5">
      <c r="A202" s="47" t="s">
        <v>120</v>
      </c>
      <c r="B202" s="55" t="s">
        <v>147</v>
      </c>
      <c r="C202" s="48" t="s">
        <v>11</v>
      </c>
      <c r="D202" s="49" t="s">
        <v>118</v>
      </c>
      <c r="E202" s="50">
        <f t="shared" si="16"/>
        <v>2.5</v>
      </c>
      <c r="F202" s="29">
        <v>2.5</v>
      </c>
      <c r="G202" s="27"/>
      <c r="H202" s="28">
        <f t="shared" si="18"/>
        <v>-2.5</v>
      </c>
      <c r="I202" s="27">
        <f>'[1]попр декабрь (2)'!$H$100</f>
        <v>-2.5</v>
      </c>
      <c r="J202" s="27"/>
      <c r="K202" s="28">
        <f t="shared" si="17"/>
        <v>0</v>
      </c>
      <c r="L202" s="28">
        <f t="shared" si="17"/>
        <v>0</v>
      </c>
      <c r="M202" s="28">
        <f t="shared" si="17"/>
        <v>0</v>
      </c>
    </row>
    <row r="203" spans="1:13" ht="45">
      <c r="A203" s="75" t="s">
        <v>146</v>
      </c>
      <c r="B203" s="76" t="s">
        <v>145</v>
      </c>
      <c r="C203" s="24"/>
      <c r="D203" s="25"/>
      <c r="E203" s="26">
        <f>F203+G203</f>
        <v>7920.7599999999993</v>
      </c>
      <c r="F203" s="29">
        <f>F204+F207+F215+F218+F221+F224+F227+F230+F233+F238+F241</f>
        <v>1578.6999999999998</v>
      </c>
      <c r="G203" s="29">
        <f t="shared" ref="G203:H203" si="19">G204+G207+G215+G218+G221+G224+G227+G230+G233+G238+G241</f>
        <v>6342.0599999999995</v>
      </c>
      <c r="H203" s="29">
        <f t="shared" si="19"/>
        <v>0.1</v>
      </c>
      <c r="I203" s="29">
        <f>I206+I211+I217+I220+I223+I226+I229+I232+I240+I243+I209</f>
        <v>0.1</v>
      </c>
      <c r="J203" s="29">
        <f>J206+J211+J217+J220+J223+J226+J229+J232+J240+J243</f>
        <v>0</v>
      </c>
      <c r="K203" s="29">
        <f t="shared" ref="K203:M203" si="20">K204+K207+K215+K218+K221+K224+K227+K230+K233+K238+K241</f>
        <v>7920.86</v>
      </c>
      <c r="L203" s="29">
        <f t="shared" si="20"/>
        <v>1578.7999999999997</v>
      </c>
      <c r="M203" s="29">
        <f t="shared" si="20"/>
        <v>6342.0599999999995</v>
      </c>
    </row>
    <row r="204" spans="1:13" ht="124.5" customHeight="1">
      <c r="A204" s="47" t="s">
        <v>144</v>
      </c>
      <c r="B204" s="77" t="s">
        <v>135</v>
      </c>
      <c r="C204" s="48"/>
      <c r="D204" s="49"/>
      <c r="E204" s="26">
        <f t="shared" si="16"/>
        <v>41</v>
      </c>
      <c r="F204" s="29">
        <f>F205</f>
        <v>41</v>
      </c>
      <c r="G204" s="27"/>
      <c r="H204" s="28">
        <f t="shared" si="18"/>
        <v>0</v>
      </c>
      <c r="I204" s="27"/>
      <c r="J204" s="27"/>
      <c r="K204" s="28">
        <f t="shared" si="17"/>
        <v>41</v>
      </c>
      <c r="L204" s="28">
        <f t="shared" si="17"/>
        <v>41</v>
      </c>
      <c r="M204" s="28">
        <f t="shared" si="17"/>
        <v>0</v>
      </c>
    </row>
    <row r="205" spans="1:13" ht="33.75">
      <c r="A205" s="47" t="s">
        <v>26</v>
      </c>
      <c r="B205" s="77" t="s">
        <v>135</v>
      </c>
      <c r="C205" s="48" t="s">
        <v>11</v>
      </c>
      <c r="D205" s="49"/>
      <c r="E205" s="50">
        <f t="shared" si="16"/>
        <v>41</v>
      </c>
      <c r="F205" s="29">
        <f>F206</f>
        <v>41</v>
      </c>
      <c r="G205" s="27"/>
      <c r="H205" s="28">
        <f t="shared" si="18"/>
        <v>0</v>
      </c>
      <c r="I205" s="27"/>
      <c r="J205" s="27"/>
      <c r="K205" s="28">
        <f t="shared" si="17"/>
        <v>41</v>
      </c>
      <c r="L205" s="28">
        <f t="shared" si="17"/>
        <v>41</v>
      </c>
      <c r="M205" s="28">
        <f t="shared" si="17"/>
        <v>0</v>
      </c>
    </row>
    <row r="206" spans="1:13" ht="22.5">
      <c r="A206" s="47" t="s">
        <v>120</v>
      </c>
      <c r="B206" s="77" t="s">
        <v>135</v>
      </c>
      <c r="C206" s="48" t="s">
        <v>11</v>
      </c>
      <c r="D206" s="49" t="s">
        <v>118</v>
      </c>
      <c r="E206" s="50">
        <f t="shared" si="16"/>
        <v>41</v>
      </c>
      <c r="F206" s="29">
        <v>41</v>
      </c>
      <c r="G206" s="27"/>
      <c r="H206" s="28">
        <f t="shared" si="18"/>
        <v>0</v>
      </c>
      <c r="I206" s="27"/>
      <c r="J206" s="27"/>
      <c r="K206" s="30">
        <f t="shared" si="17"/>
        <v>41</v>
      </c>
      <c r="L206" s="30">
        <f t="shared" si="17"/>
        <v>41</v>
      </c>
      <c r="M206" s="28">
        <f t="shared" si="17"/>
        <v>0</v>
      </c>
    </row>
    <row r="207" spans="1:13" ht="133.5" customHeight="1">
      <c r="A207" s="78" t="s">
        <v>143</v>
      </c>
      <c r="B207" s="77" t="s">
        <v>141</v>
      </c>
      <c r="C207" s="24"/>
      <c r="D207" s="25"/>
      <c r="E207" s="26">
        <f t="shared" si="16"/>
        <v>1138.0999999999999</v>
      </c>
      <c r="F207" s="29">
        <f>F210+F208</f>
        <v>1138.0999999999999</v>
      </c>
      <c r="G207" s="27"/>
      <c r="H207" s="28">
        <f t="shared" si="18"/>
        <v>0.1</v>
      </c>
      <c r="I207" s="29">
        <f>I209+I211</f>
        <v>0.1</v>
      </c>
      <c r="J207" s="27"/>
      <c r="K207" s="28">
        <f t="shared" si="17"/>
        <v>1138.1999999999998</v>
      </c>
      <c r="L207" s="28">
        <f t="shared" si="17"/>
        <v>1138.1999999999998</v>
      </c>
      <c r="M207" s="28">
        <f t="shared" si="17"/>
        <v>0</v>
      </c>
    </row>
    <row r="208" spans="1:13" ht="33.75">
      <c r="A208" s="47" t="s">
        <v>26</v>
      </c>
      <c r="B208" s="77" t="s">
        <v>141</v>
      </c>
      <c r="C208" s="48" t="s">
        <v>11</v>
      </c>
      <c r="D208" s="49"/>
      <c r="E208" s="26">
        <f t="shared" si="16"/>
        <v>41.3</v>
      </c>
      <c r="F208" s="29">
        <f>F209</f>
        <v>41.3</v>
      </c>
      <c r="G208" s="27"/>
      <c r="H208" s="28">
        <f t="shared" si="18"/>
        <v>0</v>
      </c>
      <c r="I208" s="29">
        <f>I209</f>
        <v>0</v>
      </c>
      <c r="J208" s="27"/>
      <c r="K208" s="28">
        <f t="shared" si="17"/>
        <v>41.3</v>
      </c>
      <c r="L208" s="28"/>
      <c r="M208" s="28"/>
    </row>
    <row r="209" spans="1:13">
      <c r="A209" s="78" t="s">
        <v>139</v>
      </c>
      <c r="B209" s="77" t="s">
        <v>141</v>
      </c>
      <c r="C209" s="48" t="s">
        <v>11</v>
      </c>
      <c r="D209" s="49" t="s">
        <v>137</v>
      </c>
      <c r="E209" s="26">
        <f t="shared" si="16"/>
        <v>41.3</v>
      </c>
      <c r="F209" s="29">
        <v>41.3</v>
      </c>
      <c r="G209" s="27"/>
      <c r="H209" s="28">
        <f t="shared" si="18"/>
        <v>0</v>
      </c>
      <c r="I209" s="29"/>
      <c r="J209" s="27"/>
      <c r="K209" s="28">
        <f t="shared" si="17"/>
        <v>41.3</v>
      </c>
      <c r="L209" s="28"/>
      <c r="M209" s="28"/>
    </row>
    <row r="210" spans="1:13" ht="49.5" customHeight="1">
      <c r="A210" s="71" t="s">
        <v>142</v>
      </c>
      <c r="B210" s="77" t="s">
        <v>141</v>
      </c>
      <c r="C210" s="48" t="s">
        <v>127</v>
      </c>
      <c r="D210" s="49"/>
      <c r="E210" s="50">
        <f t="shared" si="16"/>
        <v>1096.8</v>
      </c>
      <c r="F210" s="51">
        <f>F211</f>
        <v>1096.8</v>
      </c>
      <c r="G210" s="27"/>
      <c r="H210" s="28">
        <f t="shared" si="18"/>
        <v>0.1</v>
      </c>
      <c r="I210" s="52">
        <f>I211</f>
        <v>0.1</v>
      </c>
      <c r="J210" s="27"/>
      <c r="K210" s="28">
        <f t="shared" si="17"/>
        <v>1096.8999999999999</v>
      </c>
      <c r="L210" s="28">
        <f t="shared" si="17"/>
        <v>1096.8999999999999</v>
      </c>
      <c r="M210" s="28">
        <f t="shared" si="17"/>
        <v>0</v>
      </c>
    </row>
    <row r="211" spans="1:13">
      <c r="A211" s="78" t="s">
        <v>139</v>
      </c>
      <c r="B211" s="77" t="s">
        <v>141</v>
      </c>
      <c r="C211" s="48" t="s">
        <v>127</v>
      </c>
      <c r="D211" s="49" t="s">
        <v>137</v>
      </c>
      <c r="E211" s="50">
        <f t="shared" si="16"/>
        <v>1096.8</v>
      </c>
      <c r="F211" s="51">
        <v>1096.8</v>
      </c>
      <c r="G211" s="27"/>
      <c r="H211" s="28">
        <f t="shared" si="18"/>
        <v>0.1</v>
      </c>
      <c r="I211" s="52">
        <v>0.1</v>
      </c>
      <c r="J211" s="27"/>
      <c r="K211" s="28">
        <f t="shared" si="17"/>
        <v>1096.8999999999999</v>
      </c>
      <c r="L211" s="28">
        <f t="shared" si="17"/>
        <v>1096.8999999999999</v>
      </c>
      <c r="M211" s="28">
        <f t="shared" si="17"/>
        <v>0</v>
      </c>
    </row>
    <row r="212" spans="1:13" ht="33.75">
      <c r="A212" s="89" t="s">
        <v>140</v>
      </c>
      <c r="B212" s="77" t="s">
        <v>138</v>
      </c>
      <c r="C212" s="48"/>
      <c r="D212" s="49"/>
      <c r="E212" s="50">
        <f t="shared" si="16"/>
        <v>0</v>
      </c>
      <c r="F212" s="29"/>
      <c r="G212" s="27"/>
      <c r="H212" s="28">
        <f t="shared" si="18"/>
        <v>0</v>
      </c>
      <c r="I212" s="29">
        <f>I213</f>
        <v>0</v>
      </c>
      <c r="J212" s="29">
        <f>J213</f>
        <v>0</v>
      </c>
      <c r="K212" s="28">
        <f t="shared" si="17"/>
        <v>0</v>
      </c>
      <c r="L212" s="28">
        <f t="shared" si="17"/>
        <v>0</v>
      </c>
      <c r="M212" s="28">
        <f t="shared" si="17"/>
        <v>0</v>
      </c>
    </row>
    <row r="213" spans="1:13">
      <c r="A213" s="64" t="s">
        <v>3</v>
      </c>
      <c r="B213" s="77" t="s">
        <v>138</v>
      </c>
      <c r="C213" s="48" t="s">
        <v>2</v>
      </c>
      <c r="D213" s="49"/>
      <c r="E213" s="50">
        <f t="shared" si="16"/>
        <v>0</v>
      </c>
      <c r="F213" s="29"/>
      <c r="G213" s="27"/>
      <c r="H213" s="28">
        <f t="shared" si="18"/>
        <v>0</v>
      </c>
      <c r="I213" s="29">
        <f>I214</f>
        <v>0</v>
      </c>
      <c r="J213" s="27"/>
      <c r="K213" s="28">
        <f t="shared" ref="K213:M269" si="21">E213+H213</f>
        <v>0</v>
      </c>
      <c r="L213" s="28">
        <f t="shared" si="21"/>
        <v>0</v>
      </c>
      <c r="M213" s="28">
        <f t="shared" si="21"/>
        <v>0</v>
      </c>
    </row>
    <row r="214" spans="1:13">
      <c r="A214" s="78" t="s">
        <v>139</v>
      </c>
      <c r="B214" s="77" t="s">
        <v>138</v>
      </c>
      <c r="C214" s="48" t="s">
        <v>2</v>
      </c>
      <c r="D214" s="49" t="s">
        <v>137</v>
      </c>
      <c r="E214" s="50">
        <f t="shared" si="16"/>
        <v>0</v>
      </c>
      <c r="F214" s="29"/>
      <c r="G214" s="27"/>
      <c r="H214" s="28">
        <f t="shared" si="18"/>
        <v>0</v>
      </c>
      <c r="I214" s="51"/>
      <c r="J214" s="27"/>
      <c r="K214" s="28">
        <f t="shared" si="21"/>
        <v>0</v>
      </c>
      <c r="L214" s="28">
        <f t="shared" si="21"/>
        <v>0</v>
      </c>
      <c r="M214" s="28">
        <f t="shared" si="21"/>
        <v>0</v>
      </c>
    </row>
    <row r="215" spans="1:13" ht="137.25" customHeight="1">
      <c r="A215" s="78" t="s">
        <v>143</v>
      </c>
      <c r="B215" s="77" t="s">
        <v>283</v>
      </c>
      <c r="C215" s="48"/>
      <c r="D215" s="49"/>
      <c r="E215" s="50">
        <f t="shared" si="16"/>
        <v>1315.4</v>
      </c>
      <c r="F215" s="29">
        <f>F216</f>
        <v>0</v>
      </c>
      <c r="G215" s="51">
        <f>G216</f>
        <v>1315.4</v>
      </c>
      <c r="H215" s="28">
        <f t="shared" si="18"/>
        <v>0</v>
      </c>
      <c r="I215" s="51">
        <f>I216</f>
        <v>0</v>
      </c>
      <c r="J215" s="88">
        <f>J216</f>
        <v>0</v>
      </c>
      <c r="K215" s="28">
        <f t="shared" si="21"/>
        <v>1315.4</v>
      </c>
      <c r="L215" s="28">
        <f t="shared" si="21"/>
        <v>0</v>
      </c>
      <c r="M215" s="28">
        <f t="shared" si="21"/>
        <v>1315.4</v>
      </c>
    </row>
    <row r="216" spans="1:13" ht="59.25" customHeight="1">
      <c r="A216" s="71" t="s">
        <v>142</v>
      </c>
      <c r="B216" s="77" t="s">
        <v>283</v>
      </c>
      <c r="C216" s="48" t="s">
        <v>127</v>
      </c>
      <c r="D216" s="49"/>
      <c r="E216" s="50">
        <f t="shared" si="16"/>
        <v>1315.4</v>
      </c>
      <c r="F216" s="29">
        <f>F217</f>
        <v>0</v>
      </c>
      <c r="G216" s="51">
        <f>G217</f>
        <v>1315.4</v>
      </c>
      <c r="H216" s="28">
        <f t="shared" si="18"/>
        <v>0</v>
      </c>
      <c r="I216" s="51">
        <f>I217</f>
        <v>0</v>
      </c>
      <c r="J216" s="88">
        <f>J217</f>
        <v>0</v>
      </c>
      <c r="K216" s="28">
        <f t="shared" si="21"/>
        <v>1315.4</v>
      </c>
      <c r="L216" s="28">
        <f t="shared" si="21"/>
        <v>0</v>
      </c>
      <c r="M216" s="28">
        <f t="shared" si="21"/>
        <v>1315.4</v>
      </c>
    </row>
    <row r="217" spans="1:13">
      <c r="A217" s="78" t="s">
        <v>139</v>
      </c>
      <c r="B217" s="77" t="s">
        <v>283</v>
      </c>
      <c r="C217" s="48" t="s">
        <v>127</v>
      </c>
      <c r="D217" s="49" t="s">
        <v>137</v>
      </c>
      <c r="E217" s="50">
        <f t="shared" si="16"/>
        <v>1315.4</v>
      </c>
      <c r="F217" s="29"/>
      <c r="G217" s="52">
        <v>1315.4</v>
      </c>
      <c r="H217" s="28">
        <f t="shared" si="18"/>
        <v>0</v>
      </c>
      <c r="I217" s="51"/>
      <c r="J217" s="93"/>
      <c r="K217" s="28">
        <f t="shared" si="21"/>
        <v>1315.4</v>
      </c>
      <c r="L217" s="28">
        <f t="shared" si="21"/>
        <v>0</v>
      </c>
      <c r="M217" s="28">
        <f t="shared" si="21"/>
        <v>1315.4</v>
      </c>
    </row>
    <row r="218" spans="1:13" ht="133.5" customHeight="1">
      <c r="A218" s="78" t="s">
        <v>143</v>
      </c>
      <c r="B218" s="77" t="s">
        <v>284</v>
      </c>
      <c r="C218" s="48"/>
      <c r="D218" s="49"/>
      <c r="E218" s="50">
        <f t="shared" si="16"/>
        <v>1316</v>
      </c>
      <c r="F218" s="29">
        <f>F219</f>
        <v>0</v>
      </c>
      <c r="G218" s="51">
        <f>G219</f>
        <v>1316</v>
      </c>
      <c r="H218" s="28">
        <f t="shared" si="18"/>
        <v>0</v>
      </c>
      <c r="I218" s="51">
        <f>I219</f>
        <v>0</v>
      </c>
      <c r="J218" s="88">
        <f>J219</f>
        <v>0</v>
      </c>
      <c r="K218" s="28">
        <f t="shared" si="21"/>
        <v>1316</v>
      </c>
      <c r="L218" s="28">
        <f t="shared" si="21"/>
        <v>0</v>
      </c>
      <c r="M218" s="28">
        <f t="shared" si="21"/>
        <v>1316</v>
      </c>
    </row>
    <row r="219" spans="1:13" ht="63" customHeight="1">
      <c r="A219" s="71" t="s">
        <v>142</v>
      </c>
      <c r="B219" s="77" t="s">
        <v>284</v>
      </c>
      <c r="C219" s="48" t="s">
        <v>127</v>
      </c>
      <c r="D219" s="49"/>
      <c r="E219" s="50">
        <f t="shared" si="16"/>
        <v>1316</v>
      </c>
      <c r="F219" s="29">
        <f>F220</f>
        <v>0</v>
      </c>
      <c r="G219" s="51">
        <f>G220</f>
        <v>1316</v>
      </c>
      <c r="H219" s="28">
        <f t="shared" si="18"/>
        <v>0</v>
      </c>
      <c r="I219" s="51">
        <f>I220</f>
        <v>0</v>
      </c>
      <c r="J219" s="88">
        <f>J220</f>
        <v>0</v>
      </c>
      <c r="K219" s="28">
        <f t="shared" si="21"/>
        <v>1316</v>
      </c>
      <c r="L219" s="28">
        <f t="shared" si="21"/>
        <v>0</v>
      </c>
      <c r="M219" s="28">
        <f t="shared" si="21"/>
        <v>1316</v>
      </c>
    </row>
    <row r="220" spans="1:13">
      <c r="A220" s="78" t="s">
        <v>139</v>
      </c>
      <c r="B220" s="77" t="s">
        <v>284</v>
      </c>
      <c r="C220" s="48" t="s">
        <v>127</v>
      </c>
      <c r="D220" s="49" t="s">
        <v>137</v>
      </c>
      <c r="E220" s="50">
        <f t="shared" si="16"/>
        <v>1316</v>
      </c>
      <c r="F220" s="29"/>
      <c r="G220" s="51">
        <v>1316</v>
      </c>
      <c r="H220" s="28">
        <f t="shared" si="18"/>
        <v>0</v>
      </c>
      <c r="I220" s="51"/>
      <c r="J220" s="88"/>
      <c r="K220" s="28">
        <f t="shared" si="21"/>
        <v>1316</v>
      </c>
      <c r="L220" s="28">
        <f t="shared" si="21"/>
        <v>0</v>
      </c>
      <c r="M220" s="28">
        <f t="shared" si="21"/>
        <v>1316</v>
      </c>
    </row>
    <row r="221" spans="1:13" ht="122.25" customHeight="1">
      <c r="A221" s="47" t="s">
        <v>136</v>
      </c>
      <c r="B221" s="77" t="s">
        <v>135</v>
      </c>
      <c r="C221" s="48"/>
      <c r="D221" s="49"/>
      <c r="E221" s="26">
        <f t="shared" si="16"/>
        <v>57</v>
      </c>
      <c r="F221" s="29">
        <f>F222</f>
        <v>57</v>
      </c>
      <c r="G221" s="27"/>
      <c r="H221" s="28">
        <f t="shared" si="18"/>
        <v>0</v>
      </c>
      <c r="I221" s="27"/>
      <c r="J221" s="27"/>
      <c r="K221" s="28">
        <f t="shared" si="21"/>
        <v>57</v>
      </c>
      <c r="L221" s="28">
        <f t="shared" si="21"/>
        <v>57</v>
      </c>
      <c r="M221" s="28">
        <f t="shared" si="21"/>
        <v>0</v>
      </c>
    </row>
    <row r="222" spans="1:13" ht="33.75">
      <c r="A222" s="47" t="s">
        <v>26</v>
      </c>
      <c r="B222" s="77" t="s">
        <v>135</v>
      </c>
      <c r="C222" s="48" t="s">
        <v>11</v>
      </c>
      <c r="D222" s="49"/>
      <c r="E222" s="50">
        <f t="shared" si="16"/>
        <v>57</v>
      </c>
      <c r="F222" s="29">
        <f>F223</f>
        <v>57</v>
      </c>
      <c r="G222" s="27"/>
      <c r="H222" s="28">
        <f t="shared" si="18"/>
        <v>0</v>
      </c>
      <c r="I222" s="27"/>
      <c r="J222" s="27"/>
      <c r="K222" s="28">
        <f t="shared" si="21"/>
        <v>57</v>
      </c>
      <c r="L222" s="28">
        <f t="shared" si="21"/>
        <v>57</v>
      </c>
      <c r="M222" s="28">
        <f t="shared" si="21"/>
        <v>0</v>
      </c>
    </row>
    <row r="223" spans="1:13">
      <c r="A223" s="47" t="s">
        <v>25</v>
      </c>
      <c r="B223" s="77" t="s">
        <v>135</v>
      </c>
      <c r="C223" s="48" t="s">
        <v>11</v>
      </c>
      <c r="D223" s="49" t="s">
        <v>22</v>
      </c>
      <c r="E223" s="50">
        <f t="shared" si="16"/>
        <v>57</v>
      </c>
      <c r="F223" s="51">
        <v>57</v>
      </c>
      <c r="G223" s="52"/>
      <c r="H223" s="28">
        <f t="shared" si="18"/>
        <v>0</v>
      </c>
      <c r="I223" s="27"/>
      <c r="J223" s="27"/>
      <c r="K223" s="28">
        <f t="shared" si="21"/>
        <v>57</v>
      </c>
      <c r="L223" s="28">
        <f t="shared" si="21"/>
        <v>57</v>
      </c>
      <c r="M223" s="28">
        <f t="shared" si="21"/>
        <v>0</v>
      </c>
    </row>
    <row r="224" spans="1:13" ht="199.5" customHeight="1">
      <c r="A224" s="47" t="s">
        <v>134</v>
      </c>
      <c r="B224" s="77" t="s">
        <v>132</v>
      </c>
      <c r="C224" s="48"/>
      <c r="D224" s="49"/>
      <c r="E224" s="26">
        <f t="shared" si="16"/>
        <v>224.1</v>
      </c>
      <c r="F224" s="29">
        <f>F225</f>
        <v>224.1</v>
      </c>
      <c r="G224" s="27"/>
      <c r="H224" s="28">
        <f t="shared" si="18"/>
        <v>0</v>
      </c>
      <c r="I224" s="27">
        <f>I225</f>
        <v>0</v>
      </c>
      <c r="J224" s="27">
        <f>J225</f>
        <v>0</v>
      </c>
      <c r="K224" s="28">
        <f t="shared" si="21"/>
        <v>224.1</v>
      </c>
      <c r="L224" s="28">
        <f t="shared" si="21"/>
        <v>224.1</v>
      </c>
      <c r="M224" s="28">
        <f t="shared" si="21"/>
        <v>0</v>
      </c>
    </row>
    <row r="225" spans="1:13" ht="22.5">
      <c r="A225" s="47" t="s">
        <v>20</v>
      </c>
      <c r="B225" s="77" t="s">
        <v>132</v>
      </c>
      <c r="C225" s="48" t="s">
        <v>17</v>
      </c>
      <c r="D225" s="49"/>
      <c r="E225" s="50">
        <f t="shared" si="16"/>
        <v>224.1</v>
      </c>
      <c r="F225" s="51">
        <f>F226</f>
        <v>224.1</v>
      </c>
      <c r="G225" s="27"/>
      <c r="H225" s="28">
        <f t="shared" si="18"/>
        <v>0</v>
      </c>
      <c r="I225" s="27">
        <f>I226</f>
        <v>0</v>
      </c>
      <c r="J225" s="27">
        <f>J226</f>
        <v>0</v>
      </c>
      <c r="K225" s="28">
        <f t="shared" si="21"/>
        <v>224.1</v>
      </c>
      <c r="L225" s="28">
        <f t="shared" si="21"/>
        <v>224.1</v>
      </c>
      <c r="M225" s="28">
        <f t="shared" si="21"/>
        <v>0</v>
      </c>
    </row>
    <row r="226" spans="1:13">
      <c r="A226" s="47" t="s">
        <v>133</v>
      </c>
      <c r="B226" s="77" t="s">
        <v>132</v>
      </c>
      <c r="C226" s="48" t="s">
        <v>17</v>
      </c>
      <c r="D226" s="49" t="s">
        <v>16</v>
      </c>
      <c r="E226" s="50">
        <f t="shared" si="16"/>
        <v>224.1</v>
      </c>
      <c r="F226" s="51">
        <v>224.1</v>
      </c>
      <c r="G226" s="52"/>
      <c r="H226" s="28">
        <f t="shared" si="18"/>
        <v>0</v>
      </c>
      <c r="I226" s="27"/>
      <c r="J226" s="27"/>
      <c r="K226" s="28">
        <f t="shared" si="21"/>
        <v>224.1</v>
      </c>
      <c r="L226" s="28">
        <f t="shared" si="21"/>
        <v>224.1</v>
      </c>
      <c r="M226" s="28">
        <f t="shared" si="21"/>
        <v>0</v>
      </c>
    </row>
    <row r="227" spans="1:13" ht="198.75" customHeight="1">
      <c r="A227" s="47" t="s">
        <v>134</v>
      </c>
      <c r="B227" s="77" t="s">
        <v>285</v>
      </c>
      <c r="C227" s="48"/>
      <c r="D227" s="49"/>
      <c r="E227" s="50">
        <f t="shared" si="16"/>
        <v>240.922</v>
      </c>
      <c r="F227" s="51">
        <f>F228</f>
        <v>0</v>
      </c>
      <c r="G227" s="51">
        <f>G228</f>
        <v>240.922</v>
      </c>
      <c r="H227" s="28">
        <f t="shared" si="18"/>
        <v>0</v>
      </c>
      <c r="I227" s="27">
        <f>I228</f>
        <v>0</v>
      </c>
      <c r="J227" s="29">
        <f>J228</f>
        <v>0</v>
      </c>
      <c r="K227" s="28">
        <f t="shared" si="21"/>
        <v>240.922</v>
      </c>
      <c r="L227" s="28">
        <f t="shared" si="21"/>
        <v>0</v>
      </c>
      <c r="M227" s="28">
        <f t="shared" si="21"/>
        <v>240.922</v>
      </c>
    </row>
    <row r="228" spans="1:13" ht="22.5">
      <c r="A228" s="47" t="s">
        <v>20</v>
      </c>
      <c r="B228" s="77" t="s">
        <v>285</v>
      </c>
      <c r="C228" s="48" t="s">
        <v>17</v>
      </c>
      <c r="D228" s="49"/>
      <c r="E228" s="50">
        <f t="shared" si="16"/>
        <v>240.922</v>
      </c>
      <c r="F228" s="51">
        <f>F229</f>
        <v>0</v>
      </c>
      <c r="G228" s="51">
        <f>G229</f>
        <v>240.922</v>
      </c>
      <c r="H228" s="28">
        <f t="shared" si="18"/>
        <v>0</v>
      </c>
      <c r="I228" s="27">
        <f>I229</f>
        <v>0</v>
      </c>
      <c r="J228" s="29">
        <f>J229</f>
        <v>0</v>
      </c>
      <c r="K228" s="28">
        <f t="shared" si="21"/>
        <v>240.922</v>
      </c>
      <c r="L228" s="28">
        <f t="shared" si="21"/>
        <v>0</v>
      </c>
      <c r="M228" s="28">
        <f t="shared" si="21"/>
        <v>240.922</v>
      </c>
    </row>
    <row r="229" spans="1:13">
      <c r="A229" s="47" t="s">
        <v>133</v>
      </c>
      <c r="B229" s="77" t="s">
        <v>285</v>
      </c>
      <c r="C229" s="48" t="s">
        <v>17</v>
      </c>
      <c r="D229" s="49" t="s">
        <v>16</v>
      </c>
      <c r="E229" s="50">
        <f t="shared" si="16"/>
        <v>240.922</v>
      </c>
      <c r="F229" s="51"/>
      <c r="G229" s="51">
        <v>240.922</v>
      </c>
      <c r="H229" s="28">
        <f t="shared" si="18"/>
        <v>0</v>
      </c>
      <c r="I229" s="27"/>
      <c r="J229" s="29"/>
      <c r="K229" s="28">
        <f t="shared" si="21"/>
        <v>240.922</v>
      </c>
      <c r="L229" s="28">
        <f t="shared" si="21"/>
        <v>0</v>
      </c>
      <c r="M229" s="28">
        <f t="shared" si="21"/>
        <v>240.922</v>
      </c>
    </row>
    <row r="230" spans="1:13" ht="198.75" customHeight="1">
      <c r="A230" s="47" t="s">
        <v>134</v>
      </c>
      <c r="B230" s="77" t="s">
        <v>286</v>
      </c>
      <c r="C230" s="48"/>
      <c r="D230" s="49"/>
      <c r="E230" s="50">
        <f t="shared" si="16"/>
        <v>289.738</v>
      </c>
      <c r="F230" s="51">
        <f>F231</f>
        <v>0</v>
      </c>
      <c r="G230" s="51">
        <f>G231</f>
        <v>289.738</v>
      </c>
      <c r="H230" s="28">
        <f t="shared" si="18"/>
        <v>0</v>
      </c>
      <c r="I230" s="27">
        <f>I231</f>
        <v>0</v>
      </c>
      <c r="J230" s="29">
        <f>J231</f>
        <v>0</v>
      </c>
      <c r="K230" s="28">
        <f t="shared" si="21"/>
        <v>289.738</v>
      </c>
      <c r="L230" s="28">
        <f t="shared" si="21"/>
        <v>0</v>
      </c>
      <c r="M230" s="28">
        <f t="shared" si="21"/>
        <v>289.738</v>
      </c>
    </row>
    <row r="231" spans="1:13" ht="22.5">
      <c r="A231" s="47" t="s">
        <v>20</v>
      </c>
      <c r="B231" s="77" t="s">
        <v>287</v>
      </c>
      <c r="C231" s="48" t="s">
        <v>17</v>
      </c>
      <c r="D231" s="49"/>
      <c r="E231" s="50">
        <f t="shared" si="16"/>
        <v>289.738</v>
      </c>
      <c r="F231" s="51">
        <f>F232</f>
        <v>0</v>
      </c>
      <c r="G231" s="51">
        <f>G232</f>
        <v>289.738</v>
      </c>
      <c r="H231" s="28">
        <f t="shared" si="18"/>
        <v>0</v>
      </c>
      <c r="I231" s="27">
        <f>I232</f>
        <v>0</v>
      </c>
      <c r="J231" s="29">
        <f>J232</f>
        <v>0</v>
      </c>
      <c r="K231" s="28">
        <f t="shared" si="21"/>
        <v>289.738</v>
      </c>
      <c r="L231" s="28">
        <f t="shared" si="21"/>
        <v>0</v>
      </c>
      <c r="M231" s="28">
        <f t="shared" si="21"/>
        <v>289.738</v>
      </c>
    </row>
    <row r="232" spans="1:13">
      <c r="A232" s="47" t="s">
        <v>133</v>
      </c>
      <c r="B232" s="77" t="s">
        <v>286</v>
      </c>
      <c r="C232" s="48" t="s">
        <v>17</v>
      </c>
      <c r="D232" s="49" t="s">
        <v>16</v>
      </c>
      <c r="E232" s="50">
        <f t="shared" si="16"/>
        <v>289.738</v>
      </c>
      <c r="F232" s="51"/>
      <c r="G232" s="51">
        <v>289.738</v>
      </c>
      <c r="H232" s="28">
        <f t="shared" si="18"/>
        <v>0</v>
      </c>
      <c r="I232" s="27"/>
      <c r="J232" s="29"/>
      <c r="K232" s="28">
        <f t="shared" si="21"/>
        <v>289.738</v>
      </c>
      <c r="L232" s="28">
        <f t="shared" si="21"/>
        <v>0</v>
      </c>
      <c r="M232" s="28">
        <f t="shared" si="21"/>
        <v>289.738</v>
      </c>
    </row>
    <row r="233" spans="1:13" ht="51.75" customHeight="1">
      <c r="A233" s="23" t="s">
        <v>131</v>
      </c>
      <c r="B233" s="79" t="s">
        <v>130</v>
      </c>
      <c r="C233" s="24"/>
      <c r="D233" s="25"/>
      <c r="E233" s="94">
        <f t="shared" si="16"/>
        <v>518.5</v>
      </c>
      <c r="F233" s="51">
        <f>F234+F236</f>
        <v>118.5</v>
      </c>
      <c r="G233" s="51">
        <f>G234+G236</f>
        <v>400</v>
      </c>
      <c r="H233" s="30">
        <f t="shared" si="18"/>
        <v>0</v>
      </c>
      <c r="I233" s="29">
        <f>I238+I241</f>
        <v>0</v>
      </c>
      <c r="J233" s="29">
        <f>J238+J241</f>
        <v>0</v>
      </c>
      <c r="K233" s="30">
        <f t="shared" si="21"/>
        <v>518.5</v>
      </c>
      <c r="L233" s="30">
        <f t="shared" si="21"/>
        <v>118.5</v>
      </c>
      <c r="M233" s="30">
        <f t="shared" si="21"/>
        <v>400</v>
      </c>
    </row>
    <row r="234" spans="1:13" ht="88.5" customHeight="1">
      <c r="A234" s="95" t="s">
        <v>30</v>
      </c>
      <c r="B234" s="80" t="s">
        <v>128</v>
      </c>
      <c r="C234" s="48"/>
      <c r="D234" s="49"/>
      <c r="E234" s="96">
        <f t="shared" si="16"/>
        <v>400</v>
      </c>
      <c r="F234" s="51">
        <f>F235</f>
        <v>0</v>
      </c>
      <c r="G234" s="51">
        <f>G235</f>
        <v>400</v>
      </c>
      <c r="H234" s="28"/>
      <c r="I234" s="28">
        <f>I235</f>
        <v>0</v>
      </c>
      <c r="J234" s="28">
        <f>J235</f>
        <v>0</v>
      </c>
      <c r="K234" s="28">
        <f t="shared" si="21"/>
        <v>400</v>
      </c>
      <c r="L234" s="28">
        <f t="shared" si="21"/>
        <v>0</v>
      </c>
      <c r="M234" s="28">
        <f t="shared" si="21"/>
        <v>400</v>
      </c>
    </row>
    <row r="235" spans="1:13" ht="63" customHeight="1">
      <c r="A235" s="90" t="s">
        <v>129</v>
      </c>
      <c r="B235" s="80" t="s">
        <v>128</v>
      </c>
      <c r="C235" s="48" t="s">
        <v>127</v>
      </c>
      <c r="D235" s="49"/>
      <c r="E235" s="50">
        <f t="shared" si="16"/>
        <v>400</v>
      </c>
      <c r="F235" s="51"/>
      <c r="G235" s="51">
        <v>400</v>
      </c>
      <c r="H235" s="28">
        <f>I235+J235</f>
        <v>0</v>
      </c>
      <c r="I235" s="27"/>
      <c r="J235" s="88"/>
      <c r="K235" s="28">
        <f t="shared" si="21"/>
        <v>400</v>
      </c>
      <c r="L235" s="28">
        <f t="shared" si="21"/>
        <v>0</v>
      </c>
      <c r="M235" s="28">
        <f t="shared" si="21"/>
        <v>400</v>
      </c>
    </row>
    <row r="236" spans="1:13" ht="65.25" customHeight="1">
      <c r="A236" s="47" t="s">
        <v>126</v>
      </c>
      <c r="B236" s="80" t="s">
        <v>125</v>
      </c>
      <c r="C236" s="48"/>
      <c r="D236" s="49"/>
      <c r="E236" s="50">
        <f t="shared" si="16"/>
        <v>118.5</v>
      </c>
      <c r="F236" s="51">
        <f>F237</f>
        <v>118.5</v>
      </c>
      <c r="G236" s="52"/>
      <c r="H236" s="28">
        <f t="shared" ref="H236:H302" si="22">I236+J236</f>
        <v>0</v>
      </c>
      <c r="I236" s="28">
        <f>I237</f>
        <v>0</v>
      </c>
      <c r="J236" s="27"/>
      <c r="K236" s="28">
        <f t="shared" si="21"/>
        <v>118.5</v>
      </c>
      <c r="L236" s="28">
        <f t="shared" si="21"/>
        <v>118.5</v>
      </c>
      <c r="M236" s="28">
        <f t="shared" si="21"/>
        <v>0</v>
      </c>
    </row>
    <row r="237" spans="1:13" ht="33.75">
      <c r="A237" s="47" t="s">
        <v>14</v>
      </c>
      <c r="B237" s="80" t="s">
        <v>125</v>
      </c>
      <c r="C237" s="48" t="s">
        <v>11</v>
      </c>
      <c r="D237" s="49"/>
      <c r="E237" s="50">
        <f t="shared" si="16"/>
        <v>118.5</v>
      </c>
      <c r="F237" s="51">
        <v>118.5</v>
      </c>
      <c r="G237" s="52"/>
      <c r="H237" s="28">
        <f t="shared" si="22"/>
        <v>0</v>
      </c>
      <c r="I237" s="97"/>
      <c r="J237" s="27"/>
      <c r="K237" s="28">
        <f t="shared" si="21"/>
        <v>118.5</v>
      </c>
      <c r="L237" s="28">
        <f t="shared" si="21"/>
        <v>118.5</v>
      </c>
      <c r="M237" s="28">
        <f t="shared" si="21"/>
        <v>0</v>
      </c>
    </row>
    <row r="238" spans="1:13" ht="61.5" customHeight="1">
      <c r="A238" s="47" t="s">
        <v>288</v>
      </c>
      <c r="B238" s="80" t="s">
        <v>289</v>
      </c>
      <c r="C238" s="48"/>
      <c r="D238" s="49"/>
      <c r="E238" s="50">
        <f t="shared" si="16"/>
        <v>1780</v>
      </c>
      <c r="F238" s="51">
        <f>F239</f>
        <v>0</v>
      </c>
      <c r="G238" s="51">
        <f>G239</f>
        <v>1780</v>
      </c>
      <c r="H238" s="28">
        <f t="shared" si="22"/>
        <v>0</v>
      </c>
      <c r="I238" s="97">
        <f>I239</f>
        <v>0</v>
      </c>
      <c r="J238" s="97">
        <f>J239</f>
        <v>0</v>
      </c>
      <c r="K238" s="28">
        <f t="shared" si="21"/>
        <v>1780</v>
      </c>
      <c r="L238" s="28">
        <f t="shared" si="21"/>
        <v>0</v>
      </c>
      <c r="M238" s="28">
        <f t="shared" si="21"/>
        <v>1780</v>
      </c>
    </row>
    <row r="239" spans="1:13" ht="45">
      <c r="A239" s="90" t="s">
        <v>129</v>
      </c>
      <c r="B239" s="80" t="s">
        <v>289</v>
      </c>
      <c r="C239" s="48" t="s">
        <v>127</v>
      </c>
      <c r="D239" s="49"/>
      <c r="E239" s="50">
        <f t="shared" si="16"/>
        <v>1780</v>
      </c>
      <c r="F239" s="51">
        <f>F240</f>
        <v>0</v>
      </c>
      <c r="G239" s="51">
        <f>G240</f>
        <v>1780</v>
      </c>
      <c r="H239" s="28">
        <f t="shared" si="22"/>
        <v>0</v>
      </c>
      <c r="I239" s="97">
        <f>I240</f>
        <v>0</v>
      </c>
      <c r="J239" s="97">
        <f>J240</f>
        <v>0</v>
      </c>
      <c r="K239" s="28">
        <f t="shared" si="21"/>
        <v>1780</v>
      </c>
      <c r="L239" s="28">
        <f t="shared" si="21"/>
        <v>0</v>
      </c>
      <c r="M239" s="28">
        <f t="shared" si="21"/>
        <v>1780</v>
      </c>
    </row>
    <row r="240" spans="1:13">
      <c r="A240" s="47" t="s">
        <v>13</v>
      </c>
      <c r="B240" s="80" t="s">
        <v>289</v>
      </c>
      <c r="C240" s="48" t="s">
        <v>127</v>
      </c>
      <c r="D240" s="49" t="s">
        <v>10</v>
      </c>
      <c r="E240" s="50">
        <f t="shared" si="16"/>
        <v>1780</v>
      </c>
      <c r="F240" s="51"/>
      <c r="G240" s="51">
        <v>1780</v>
      </c>
      <c r="H240" s="28">
        <f t="shared" si="22"/>
        <v>0</v>
      </c>
      <c r="I240" s="97"/>
      <c r="J240" s="97"/>
      <c r="K240" s="28">
        <f t="shared" si="21"/>
        <v>1780</v>
      </c>
      <c r="L240" s="28">
        <f t="shared" si="21"/>
        <v>0</v>
      </c>
      <c r="M240" s="28">
        <f t="shared" si="21"/>
        <v>1780</v>
      </c>
    </row>
    <row r="241" spans="1:13" ht="33.75">
      <c r="A241" s="47" t="s">
        <v>288</v>
      </c>
      <c r="B241" s="80" t="s">
        <v>290</v>
      </c>
      <c r="C241" s="48"/>
      <c r="D241" s="49"/>
      <c r="E241" s="50">
        <f t="shared" si="16"/>
        <v>1000</v>
      </c>
      <c r="F241" s="29">
        <f>F242</f>
        <v>0</v>
      </c>
      <c r="G241" s="51">
        <f>G242</f>
        <v>1000</v>
      </c>
      <c r="H241" s="28">
        <f t="shared" si="22"/>
        <v>0</v>
      </c>
      <c r="I241" s="97">
        <f>I242</f>
        <v>0</v>
      </c>
      <c r="J241" s="97">
        <f>J242</f>
        <v>0</v>
      </c>
      <c r="K241" s="28">
        <f t="shared" si="21"/>
        <v>1000</v>
      </c>
      <c r="L241" s="28">
        <f t="shared" si="21"/>
        <v>0</v>
      </c>
      <c r="M241" s="28">
        <f t="shared" si="21"/>
        <v>1000</v>
      </c>
    </row>
    <row r="242" spans="1:13" ht="62.25" customHeight="1">
      <c r="A242" s="90" t="s">
        <v>129</v>
      </c>
      <c r="B242" s="80" t="s">
        <v>290</v>
      </c>
      <c r="C242" s="48" t="s">
        <v>127</v>
      </c>
      <c r="D242" s="49"/>
      <c r="E242" s="50">
        <f t="shared" si="16"/>
        <v>1000</v>
      </c>
      <c r="F242" s="29">
        <f>F243</f>
        <v>0</v>
      </c>
      <c r="G242" s="51">
        <f>G243</f>
        <v>1000</v>
      </c>
      <c r="H242" s="28">
        <f t="shared" si="22"/>
        <v>0</v>
      </c>
      <c r="I242" s="97">
        <f>I243</f>
        <v>0</v>
      </c>
      <c r="J242" s="97">
        <f>J243</f>
        <v>0</v>
      </c>
      <c r="K242" s="28">
        <f t="shared" si="21"/>
        <v>1000</v>
      </c>
      <c r="L242" s="28">
        <f t="shared" si="21"/>
        <v>0</v>
      </c>
      <c r="M242" s="28">
        <f t="shared" si="21"/>
        <v>1000</v>
      </c>
    </row>
    <row r="243" spans="1:13">
      <c r="A243" s="47" t="s">
        <v>13</v>
      </c>
      <c r="B243" s="80" t="s">
        <v>290</v>
      </c>
      <c r="C243" s="48" t="s">
        <v>127</v>
      </c>
      <c r="D243" s="49" t="s">
        <v>10</v>
      </c>
      <c r="E243" s="50">
        <f t="shared" si="16"/>
        <v>1000</v>
      </c>
      <c r="F243" s="29"/>
      <c r="G243" s="51">
        <v>1000</v>
      </c>
      <c r="H243" s="28">
        <f t="shared" si="22"/>
        <v>0</v>
      </c>
      <c r="I243" s="97"/>
      <c r="J243" s="97"/>
      <c r="K243" s="28">
        <f t="shared" si="21"/>
        <v>1000</v>
      </c>
      <c r="L243" s="28">
        <f t="shared" si="21"/>
        <v>0</v>
      </c>
      <c r="M243" s="28">
        <f t="shared" si="21"/>
        <v>1000</v>
      </c>
    </row>
    <row r="244" spans="1:13" ht="149.25" customHeight="1">
      <c r="A244" s="23" t="s">
        <v>124</v>
      </c>
      <c r="B244" s="76" t="s">
        <v>123</v>
      </c>
      <c r="C244" s="24"/>
      <c r="D244" s="25"/>
      <c r="E244" s="26">
        <f t="shared" si="16"/>
        <v>193.6</v>
      </c>
      <c r="F244" s="29">
        <f>F246+F248+F253</f>
        <v>193.6</v>
      </c>
      <c r="G244" s="29">
        <f>G246+G248</f>
        <v>0</v>
      </c>
      <c r="H244" s="28">
        <f t="shared" si="22"/>
        <v>-84.699999999999989</v>
      </c>
      <c r="I244" s="29">
        <f>I245+I248</f>
        <v>-84.699999999999989</v>
      </c>
      <c r="J244" s="27"/>
      <c r="K244" s="30">
        <f t="shared" si="21"/>
        <v>108.9</v>
      </c>
      <c r="L244" s="30">
        <f t="shared" si="21"/>
        <v>108.9</v>
      </c>
      <c r="M244" s="30">
        <f t="shared" si="21"/>
        <v>0</v>
      </c>
    </row>
    <row r="245" spans="1:13" ht="87" customHeight="1">
      <c r="A245" s="98" t="s">
        <v>122</v>
      </c>
      <c r="B245" s="10" t="s">
        <v>119</v>
      </c>
      <c r="C245" s="99"/>
      <c r="D245" s="100"/>
      <c r="E245" s="101">
        <f>E246</f>
        <v>82.6</v>
      </c>
      <c r="F245" s="102">
        <f>F246</f>
        <v>82.6</v>
      </c>
      <c r="G245" s="103"/>
      <c r="H245" s="36">
        <f t="shared" si="22"/>
        <v>-82.6</v>
      </c>
      <c r="I245" s="103">
        <f>I246</f>
        <v>-82.6</v>
      </c>
      <c r="J245" s="103"/>
      <c r="K245" s="36">
        <f t="shared" si="21"/>
        <v>0</v>
      </c>
      <c r="L245" s="36">
        <f t="shared" si="21"/>
        <v>0</v>
      </c>
      <c r="M245" s="36">
        <f t="shared" si="21"/>
        <v>0</v>
      </c>
    </row>
    <row r="246" spans="1:13" ht="33.75">
      <c r="A246" s="31" t="s">
        <v>14</v>
      </c>
      <c r="B246" s="10" t="s">
        <v>119</v>
      </c>
      <c r="C246" s="32" t="s">
        <v>121</v>
      </c>
      <c r="D246" s="33"/>
      <c r="E246" s="34">
        <f>F246+G246</f>
        <v>82.6</v>
      </c>
      <c r="F246" s="102">
        <f>F247</f>
        <v>82.6</v>
      </c>
      <c r="G246" s="103"/>
      <c r="H246" s="36">
        <f t="shared" si="22"/>
        <v>-82.6</v>
      </c>
      <c r="I246" s="103">
        <f>I247</f>
        <v>-82.6</v>
      </c>
      <c r="J246" s="103"/>
      <c r="K246" s="36">
        <f t="shared" si="21"/>
        <v>0</v>
      </c>
      <c r="L246" s="36">
        <f t="shared" si="21"/>
        <v>0</v>
      </c>
      <c r="M246" s="36">
        <f t="shared" si="21"/>
        <v>0</v>
      </c>
    </row>
    <row r="247" spans="1:13" ht="22.5">
      <c r="A247" s="31" t="s">
        <v>120</v>
      </c>
      <c r="B247" s="10" t="s">
        <v>119</v>
      </c>
      <c r="C247" s="32" t="s">
        <v>11</v>
      </c>
      <c r="D247" s="33" t="s">
        <v>118</v>
      </c>
      <c r="E247" s="34">
        <f>F247+G247</f>
        <v>82.6</v>
      </c>
      <c r="F247" s="102">
        <v>82.6</v>
      </c>
      <c r="G247" s="103"/>
      <c r="H247" s="36">
        <f t="shared" si="22"/>
        <v>-82.6</v>
      </c>
      <c r="I247" s="103">
        <f>'[1]попр декабрь (2)'!$H$110</f>
        <v>-82.6</v>
      </c>
      <c r="J247" s="103"/>
      <c r="K247" s="36">
        <f t="shared" si="21"/>
        <v>0</v>
      </c>
      <c r="L247" s="36">
        <f t="shared" si="21"/>
        <v>0</v>
      </c>
      <c r="M247" s="36">
        <f t="shared" si="21"/>
        <v>0</v>
      </c>
    </row>
    <row r="248" spans="1:13" ht="202.5" customHeight="1">
      <c r="A248" s="90" t="s">
        <v>117</v>
      </c>
      <c r="B248" s="77" t="s">
        <v>116</v>
      </c>
      <c r="C248" s="32"/>
      <c r="D248" s="33"/>
      <c r="E248" s="34">
        <f>F248+G248</f>
        <v>107</v>
      </c>
      <c r="F248" s="102">
        <f>F249+F251</f>
        <v>107</v>
      </c>
      <c r="G248" s="103"/>
      <c r="H248" s="36">
        <f t="shared" si="22"/>
        <v>-2.1</v>
      </c>
      <c r="I248" s="37">
        <f>I249+I251</f>
        <v>-2.1</v>
      </c>
      <c r="J248" s="103"/>
      <c r="K248" s="36">
        <f t="shared" si="21"/>
        <v>104.9</v>
      </c>
      <c r="L248" s="36">
        <f t="shared" si="21"/>
        <v>104.9</v>
      </c>
      <c r="M248" s="36">
        <f t="shared" si="21"/>
        <v>0</v>
      </c>
    </row>
    <row r="249" spans="1:13" ht="33.75">
      <c r="A249" s="31" t="s">
        <v>14</v>
      </c>
      <c r="B249" s="77" t="s">
        <v>116</v>
      </c>
      <c r="C249" s="32" t="s">
        <v>11</v>
      </c>
      <c r="D249" s="33"/>
      <c r="E249" s="34">
        <f>F249+G249</f>
        <v>0</v>
      </c>
      <c r="F249" s="37">
        <f>F250</f>
        <v>0</v>
      </c>
      <c r="G249" s="35"/>
      <c r="H249" s="36">
        <f t="shared" si="22"/>
        <v>0</v>
      </c>
      <c r="I249" s="35">
        <f>I250</f>
        <v>0</v>
      </c>
      <c r="J249" s="103"/>
      <c r="K249" s="36">
        <f t="shared" si="21"/>
        <v>0</v>
      </c>
      <c r="L249" s="36">
        <f t="shared" si="21"/>
        <v>0</v>
      </c>
      <c r="M249" s="36">
        <f t="shared" si="21"/>
        <v>0</v>
      </c>
    </row>
    <row r="250" spans="1:13">
      <c r="A250" s="31" t="s">
        <v>114</v>
      </c>
      <c r="B250" s="77" t="s">
        <v>116</v>
      </c>
      <c r="C250" s="32" t="s">
        <v>11</v>
      </c>
      <c r="D250" s="33" t="s">
        <v>112</v>
      </c>
      <c r="E250" s="34">
        <f>F250+G250</f>
        <v>0</v>
      </c>
      <c r="F250" s="37"/>
      <c r="G250" s="35"/>
      <c r="H250" s="36">
        <f t="shared" si="22"/>
        <v>0</v>
      </c>
      <c r="I250" s="37"/>
      <c r="J250" s="103"/>
      <c r="K250" s="36">
        <f t="shared" si="21"/>
        <v>0</v>
      </c>
      <c r="L250" s="36">
        <f t="shared" si="21"/>
        <v>0</v>
      </c>
      <c r="M250" s="36">
        <f t="shared" si="21"/>
        <v>0</v>
      </c>
    </row>
    <row r="251" spans="1:13">
      <c r="A251" s="31" t="s">
        <v>3</v>
      </c>
      <c r="B251" s="77" t="s">
        <v>116</v>
      </c>
      <c r="C251" s="32" t="s">
        <v>2</v>
      </c>
      <c r="D251" s="33"/>
      <c r="E251" s="34">
        <f>E252</f>
        <v>107</v>
      </c>
      <c r="F251" s="37">
        <f>F252</f>
        <v>107</v>
      </c>
      <c r="G251" s="35"/>
      <c r="H251" s="36">
        <f t="shared" si="22"/>
        <v>-2.1</v>
      </c>
      <c r="I251" s="37">
        <f>I252</f>
        <v>-2.1</v>
      </c>
      <c r="J251" s="102">
        <f>J252</f>
        <v>0</v>
      </c>
      <c r="K251" s="36">
        <f t="shared" si="21"/>
        <v>104.9</v>
      </c>
      <c r="L251" s="36">
        <f t="shared" si="21"/>
        <v>104.9</v>
      </c>
      <c r="M251" s="36">
        <f t="shared" si="21"/>
        <v>0</v>
      </c>
    </row>
    <row r="252" spans="1:13">
      <c r="A252" s="31" t="s">
        <v>114</v>
      </c>
      <c r="B252" s="77" t="s">
        <v>116</v>
      </c>
      <c r="C252" s="32" t="s">
        <v>2</v>
      </c>
      <c r="D252" s="33" t="s">
        <v>112</v>
      </c>
      <c r="E252" s="34">
        <f t="shared" ref="E252:E261" si="23">F252+G252</f>
        <v>107</v>
      </c>
      <c r="F252" s="37">
        <v>107</v>
      </c>
      <c r="G252" s="35"/>
      <c r="H252" s="36">
        <f t="shared" si="22"/>
        <v>-2.1</v>
      </c>
      <c r="I252" s="37">
        <f>'[1]попр декабрь (2)'!$H$327</f>
        <v>-2.1</v>
      </c>
      <c r="J252" s="103"/>
      <c r="K252" s="36">
        <f t="shared" si="21"/>
        <v>104.9</v>
      </c>
      <c r="L252" s="36">
        <f t="shared" si="21"/>
        <v>104.9</v>
      </c>
      <c r="M252" s="36">
        <f t="shared" si="21"/>
        <v>0</v>
      </c>
    </row>
    <row r="253" spans="1:13" ht="107.25" customHeight="1">
      <c r="A253" s="89" t="s">
        <v>115</v>
      </c>
      <c r="B253" s="77" t="s">
        <v>113</v>
      </c>
      <c r="C253" s="32"/>
      <c r="D253" s="33"/>
      <c r="E253" s="101">
        <f t="shared" si="23"/>
        <v>4</v>
      </c>
      <c r="F253" s="102">
        <f>F254</f>
        <v>4</v>
      </c>
      <c r="G253" s="103"/>
      <c r="H253" s="104">
        <f t="shared" si="22"/>
        <v>0</v>
      </c>
      <c r="I253" s="102">
        <f>I254</f>
        <v>0</v>
      </c>
      <c r="J253" s="103"/>
      <c r="K253" s="104">
        <f t="shared" si="21"/>
        <v>4</v>
      </c>
      <c r="L253" s="104">
        <f t="shared" si="21"/>
        <v>4</v>
      </c>
      <c r="M253" s="104">
        <f t="shared" si="21"/>
        <v>0</v>
      </c>
    </row>
    <row r="254" spans="1:13">
      <c r="A254" s="31" t="s">
        <v>3</v>
      </c>
      <c r="B254" s="77" t="s">
        <v>113</v>
      </c>
      <c r="C254" s="32" t="s">
        <v>2</v>
      </c>
      <c r="D254" s="33"/>
      <c r="E254" s="34">
        <f t="shared" si="23"/>
        <v>4</v>
      </c>
      <c r="F254" s="37">
        <f>F255</f>
        <v>4</v>
      </c>
      <c r="G254" s="35"/>
      <c r="H254" s="36">
        <f t="shared" si="22"/>
        <v>0</v>
      </c>
      <c r="I254" s="37">
        <f>I255</f>
        <v>0</v>
      </c>
      <c r="J254" s="103"/>
      <c r="K254" s="36">
        <f t="shared" si="21"/>
        <v>4</v>
      </c>
      <c r="L254" s="36">
        <f t="shared" si="21"/>
        <v>4</v>
      </c>
      <c r="M254" s="36">
        <f t="shared" si="21"/>
        <v>0</v>
      </c>
    </row>
    <row r="255" spans="1:13">
      <c r="A255" s="31" t="s">
        <v>114</v>
      </c>
      <c r="B255" s="77" t="s">
        <v>113</v>
      </c>
      <c r="C255" s="32" t="s">
        <v>2</v>
      </c>
      <c r="D255" s="33" t="s">
        <v>112</v>
      </c>
      <c r="E255" s="34">
        <f t="shared" si="23"/>
        <v>4</v>
      </c>
      <c r="F255" s="37">
        <v>4</v>
      </c>
      <c r="G255" s="35"/>
      <c r="H255" s="36">
        <f t="shared" si="22"/>
        <v>0</v>
      </c>
      <c r="I255" s="37"/>
      <c r="J255" s="103"/>
      <c r="K255" s="36">
        <f t="shared" si="21"/>
        <v>4</v>
      </c>
      <c r="L255" s="36">
        <f t="shared" si="21"/>
        <v>4</v>
      </c>
      <c r="M255" s="105">
        <f t="shared" si="21"/>
        <v>0</v>
      </c>
    </row>
    <row r="256" spans="1:13" ht="80.25" customHeight="1">
      <c r="A256" s="23" t="s">
        <v>111</v>
      </c>
      <c r="B256" s="54" t="s">
        <v>110</v>
      </c>
      <c r="C256" s="54"/>
      <c r="D256" s="106"/>
      <c r="E256" s="26">
        <f t="shared" si="23"/>
        <v>8181.9</v>
      </c>
      <c r="F256" s="29">
        <f>F257+F265</f>
        <v>8081.9</v>
      </c>
      <c r="G256" s="29">
        <f>G262</f>
        <v>100</v>
      </c>
      <c r="H256" s="30">
        <f t="shared" si="22"/>
        <v>1102.2</v>
      </c>
      <c r="I256" s="29">
        <f>I259+I261+I264+I267</f>
        <v>1102.2</v>
      </c>
      <c r="J256" s="29">
        <f>J259+J261+J262</f>
        <v>0</v>
      </c>
      <c r="K256" s="30">
        <f>E256+H256+L262</f>
        <v>9284.1</v>
      </c>
      <c r="L256" s="30">
        <f t="shared" si="21"/>
        <v>9184.1</v>
      </c>
      <c r="M256" s="30">
        <f t="shared" si="21"/>
        <v>100</v>
      </c>
    </row>
    <row r="257" spans="1:13" ht="90">
      <c r="A257" s="107" t="s">
        <v>109</v>
      </c>
      <c r="B257" s="55" t="s">
        <v>107</v>
      </c>
      <c r="C257" s="55"/>
      <c r="D257" s="74"/>
      <c r="E257" s="50">
        <f t="shared" si="23"/>
        <v>7953.5</v>
      </c>
      <c r="F257" s="51">
        <f>F258+F260</f>
        <v>7953.5</v>
      </c>
      <c r="G257" s="51">
        <f>G258+G260</f>
        <v>0</v>
      </c>
      <c r="H257" s="28">
        <f t="shared" si="22"/>
        <v>0</v>
      </c>
      <c r="I257" s="108"/>
      <c r="J257" s="108"/>
      <c r="K257" s="28">
        <f t="shared" ref="K257:M286" si="24">E257+H257</f>
        <v>7953.5</v>
      </c>
      <c r="L257" s="28">
        <f t="shared" si="21"/>
        <v>7953.5</v>
      </c>
      <c r="M257" s="28">
        <f t="shared" si="21"/>
        <v>0</v>
      </c>
    </row>
    <row r="258" spans="1:13" ht="33.75">
      <c r="A258" s="71" t="s">
        <v>108</v>
      </c>
      <c r="B258" s="55" t="s">
        <v>107</v>
      </c>
      <c r="C258" s="55" t="s">
        <v>11</v>
      </c>
      <c r="D258" s="74"/>
      <c r="E258" s="50">
        <f t="shared" si="23"/>
        <v>7329.2</v>
      </c>
      <c r="F258" s="51">
        <f>F259</f>
        <v>7329.2</v>
      </c>
      <c r="G258" s="108"/>
      <c r="H258" s="28">
        <f t="shared" si="22"/>
        <v>0</v>
      </c>
      <c r="I258" s="51">
        <f>I259</f>
        <v>0</v>
      </c>
      <c r="J258" s="108"/>
      <c r="K258" s="28">
        <f t="shared" si="24"/>
        <v>7329.2</v>
      </c>
      <c r="L258" s="28">
        <f t="shared" si="21"/>
        <v>7329.2</v>
      </c>
      <c r="M258" s="28">
        <f t="shared" si="21"/>
        <v>0</v>
      </c>
    </row>
    <row r="259" spans="1:13" ht="22.5">
      <c r="A259" s="73" t="s">
        <v>101</v>
      </c>
      <c r="B259" s="55" t="s">
        <v>107</v>
      </c>
      <c r="C259" s="55" t="s">
        <v>11</v>
      </c>
      <c r="D259" s="74" t="s">
        <v>99</v>
      </c>
      <c r="E259" s="50">
        <f t="shared" si="23"/>
        <v>7329.2</v>
      </c>
      <c r="F259" s="51">
        <v>7329.2</v>
      </c>
      <c r="G259" s="52"/>
      <c r="H259" s="28">
        <f t="shared" si="22"/>
        <v>0</v>
      </c>
      <c r="I259" s="51"/>
      <c r="J259" s="52"/>
      <c r="K259" s="28">
        <f t="shared" si="24"/>
        <v>7329.2</v>
      </c>
      <c r="L259" s="28">
        <f t="shared" si="21"/>
        <v>7329.2</v>
      </c>
      <c r="M259" s="28">
        <f t="shared" si="21"/>
        <v>0</v>
      </c>
    </row>
    <row r="260" spans="1:13">
      <c r="A260" s="73" t="s">
        <v>3</v>
      </c>
      <c r="B260" s="55" t="s">
        <v>107</v>
      </c>
      <c r="C260" s="55" t="s">
        <v>2</v>
      </c>
      <c r="D260" s="74"/>
      <c r="E260" s="50">
        <f t="shared" si="23"/>
        <v>624.29999999999995</v>
      </c>
      <c r="F260" s="51">
        <f>F261</f>
        <v>624.29999999999995</v>
      </c>
      <c r="G260" s="52"/>
      <c r="H260" s="28">
        <f t="shared" si="22"/>
        <v>-155.1</v>
      </c>
      <c r="I260" s="51">
        <f>I261</f>
        <v>-155.1</v>
      </c>
      <c r="J260" s="52"/>
      <c r="K260" s="28">
        <f t="shared" si="24"/>
        <v>469.19999999999993</v>
      </c>
      <c r="L260" s="28">
        <f t="shared" si="21"/>
        <v>469.19999999999993</v>
      </c>
      <c r="M260" s="28">
        <f t="shared" si="21"/>
        <v>0</v>
      </c>
    </row>
    <row r="261" spans="1:13" ht="22.5">
      <c r="A261" s="73" t="s">
        <v>101</v>
      </c>
      <c r="B261" s="55" t="s">
        <v>107</v>
      </c>
      <c r="C261" s="55" t="s">
        <v>2</v>
      </c>
      <c r="D261" s="74" t="s">
        <v>99</v>
      </c>
      <c r="E261" s="50">
        <f t="shared" si="23"/>
        <v>624.29999999999995</v>
      </c>
      <c r="F261" s="51">
        <v>624.29999999999995</v>
      </c>
      <c r="G261" s="52"/>
      <c r="H261" s="28">
        <f t="shared" si="22"/>
        <v>-155.1</v>
      </c>
      <c r="I261" s="51">
        <f>'[1]попр декабрь (2)'!$H$241</f>
        <v>-155.1</v>
      </c>
      <c r="J261" s="52"/>
      <c r="K261" s="28">
        <f t="shared" si="24"/>
        <v>469.19999999999993</v>
      </c>
      <c r="L261" s="28">
        <f t="shared" si="21"/>
        <v>469.19999999999993</v>
      </c>
      <c r="M261" s="28">
        <f t="shared" si="21"/>
        <v>0</v>
      </c>
    </row>
    <row r="262" spans="1:13" ht="78.75">
      <c r="A262" s="95" t="s">
        <v>106</v>
      </c>
      <c r="B262" s="55" t="s">
        <v>105</v>
      </c>
      <c r="C262" s="55"/>
      <c r="D262" s="74"/>
      <c r="E262" s="50">
        <f t="shared" ref="E262:G263" si="25">E263</f>
        <v>100</v>
      </c>
      <c r="F262" s="51">
        <f t="shared" si="25"/>
        <v>0</v>
      </c>
      <c r="G262" s="51">
        <f t="shared" si="25"/>
        <v>100</v>
      </c>
      <c r="H262" s="28">
        <f t="shared" si="22"/>
        <v>0</v>
      </c>
      <c r="I262" s="52">
        <f>I263</f>
        <v>0</v>
      </c>
      <c r="J262" s="51">
        <f>J263</f>
        <v>0</v>
      </c>
      <c r="K262" s="28">
        <f t="shared" si="24"/>
        <v>100</v>
      </c>
      <c r="L262" s="28">
        <f t="shared" si="21"/>
        <v>0</v>
      </c>
      <c r="M262" s="28">
        <f t="shared" si="21"/>
        <v>100</v>
      </c>
    </row>
    <row r="263" spans="1:13" ht="33.75">
      <c r="A263" s="64" t="s">
        <v>26</v>
      </c>
      <c r="B263" s="55" t="s">
        <v>105</v>
      </c>
      <c r="C263" s="55" t="s">
        <v>11</v>
      </c>
      <c r="D263" s="74"/>
      <c r="E263" s="50">
        <f t="shared" si="25"/>
        <v>100</v>
      </c>
      <c r="F263" s="51">
        <f t="shared" si="25"/>
        <v>0</v>
      </c>
      <c r="G263" s="51">
        <f t="shared" si="25"/>
        <v>100</v>
      </c>
      <c r="H263" s="28">
        <f t="shared" si="22"/>
        <v>0</v>
      </c>
      <c r="I263" s="52">
        <f>I264</f>
        <v>0</v>
      </c>
      <c r="J263" s="51">
        <f>J264</f>
        <v>0</v>
      </c>
      <c r="K263" s="28">
        <f t="shared" si="24"/>
        <v>100</v>
      </c>
      <c r="L263" s="28">
        <f t="shared" si="21"/>
        <v>0</v>
      </c>
      <c r="M263" s="28">
        <f t="shared" si="21"/>
        <v>100</v>
      </c>
    </row>
    <row r="264" spans="1:13" ht="22.5">
      <c r="A264" s="73" t="s">
        <v>101</v>
      </c>
      <c r="B264" s="55" t="s">
        <v>105</v>
      </c>
      <c r="C264" s="55" t="s">
        <v>11</v>
      </c>
      <c r="D264" s="74" t="s">
        <v>99</v>
      </c>
      <c r="E264" s="50">
        <f t="shared" ref="E264:E345" si="26">F264+G264</f>
        <v>100</v>
      </c>
      <c r="F264" s="51"/>
      <c r="G264" s="51">
        <v>100</v>
      </c>
      <c r="H264" s="28">
        <f t="shared" si="22"/>
        <v>0</v>
      </c>
      <c r="I264" s="52"/>
      <c r="J264" s="51"/>
      <c r="K264" s="28">
        <f t="shared" si="24"/>
        <v>100</v>
      </c>
      <c r="L264" s="28">
        <f t="shared" si="21"/>
        <v>0</v>
      </c>
      <c r="M264" s="28">
        <f t="shared" si="21"/>
        <v>100</v>
      </c>
    </row>
    <row r="265" spans="1:13" ht="112.5" customHeight="1">
      <c r="A265" s="57" t="s">
        <v>104</v>
      </c>
      <c r="B265" s="55" t="s">
        <v>103</v>
      </c>
      <c r="C265" s="55"/>
      <c r="D265" s="74"/>
      <c r="E265" s="50">
        <f t="shared" si="26"/>
        <v>128.4</v>
      </c>
      <c r="F265" s="51">
        <f>F266</f>
        <v>128.4</v>
      </c>
      <c r="G265" s="51">
        <f>G266</f>
        <v>0</v>
      </c>
      <c r="H265" s="28">
        <f t="shared" si="22"/>
        <v>1257.3</v>
      </c>
      <c r="I265" s="51">
        <f>I266</f>
        <v>1257.3</v>
      </c>
      <c r="J265" s="52"/>
      <c r="K265" s="28">
        <f t="shared" si="24"/>
        <v>1385.7</v>
      </c>
      <c r="L265" s="28">
        <f t="shared" si="21"/>
        <v>1385.7</v>
      </c>
      <c r="M265" s="28">
        <f t="shared" si="21"/>
        <v>0</v>
      </c>
    </row>
    <row r="266" spans="1:13" ht="43.5" customHeight="1">
      <c r="A266" s="64" t="s">
        <v>26</v>
      </c>
      <c r="B266" s="55" t="s">
        <v>103</v>
      </c>
      <c r="C266" s="55" t="s">
        <v>11</v>
      </c>
      <c r="D266" s="74"/>
      <c r="E266" s="50">
        <f t="shared" si="26"/>
        <v>128.4</v>
      </c>
      <c r="F266" s="51">
        <f>F267</f>
        <v>128.4</v>
      </c>
      <c r="G266" s="51">
        <f>G267</f>
        <v>0</v>
      </c>
      <c r="H266" s="28">
        <f t="shared" si="22"/>
        <v>1257.3</v>
      </c>
      <c r="I266" s="51">
        <f>I267</f>
        <v>1257.3</v>
      </c>
      <c r="J266" s="52"/>
      <c r="K266" s="28">
        <f t="shared" si="24"/>
        <v>1385.7</v>
      </c>
      <c r="L266" s="28">
        <f t="shared" si="21"/>
        <v>1385.7</v>
      </c>
      <c r="M266" s="28">
        <f t="shared" si="21"/>
        <v>0</v>
      </c>
    </row>
    <row r="267" spans="1:13" ht="22.5">
      <c r="A267" s="73" t="s">
        <v>101</v>
      </c>
      <c r="B267" s="55" t="s">
        <v>103</v>
      </c>
      <c r="C267" s="55" t="s">
        <v>11</v>
      </c>
      <c r="D267" s="74" t="s">
        <v>99</v>
      </c>
      <c r="E267" s="50">
        <f t="shared" si="26"/>
        <v>128.4</v>
      </c>
      <c r="F267" s="51">
        <v>128.4</v>
      </c>
      <c r="G267" s="52"/>
      <c r="H267" s="28">
        <f t="shared" si="22"/>
        <v>1257.3</v>
      </c>
      <c r="I267" s="51">
        <f>'[1]попр декабрь (2)'!$H$235</f>
        <v>1257.3</v>
      </c>
      <c r="J267" s="52"/>
      <c r="K267" s="28">
        <f t="shared" si="24"/>
        <v>1385.7</v>
      </c>
      <c r="L267" s="28">
        <f t="shared" si="21"/>
        <v>1385.7</v>
      </c>
      <c r="M267" s="28">
        <f t="shared" si="21"/>
        <v>0</v>
      </c>
    </row>
    <row r="268" spans="1:13" ht="136.5" customHeight="1">
      <c r="A268" s="23" t="s">
        <v>102</v>
      </c>
      <c r="B268" s="54" t="s">
        <v>100</v>
      </c>
      <c r="C268" s="54"/>
      <c r="D268" s="106"/>
      <c r="E268" s="94">
        <f t="shared" si="26"/>
        <v>0</v>
      </c>
      <c r="F268" s="109"/>
      <c r="G268" s="110"/>
      <c r="H268" s="28">
        <f t="shared" si="22"/>
        <v>0</v>
      </c>
      <c r="I268" s="110"/>
      <c r="J268" s="110"/>
      <c r="K268" s="28">
        <f t="shared" si="24"/>
        <v>0</v>
      </c>
      <c r="L268" s="28">
        <f t="shared" si="21"/>
        <v>0</v>
      </c>
      <c r="M268" s="28">
        <f t="shared" si="21"/>
        <v>0</v>
      </c>
    </row>
    <row r="269" spans="1:13" ht="33.75">
      <c r="A269" s="47" t="s">
        <v>14</v>
      </c>
      <c r="B269" s="55" t="s">
        <v>100</v>
      </c>
      <c r="C269" s="55" t="s">
        <v>11</v>
      </c>
      <c r="D269" s="74"/>
      <c r="E269" s="96">
        <f t="shared" si="26"/>
        <v>0</v>
      </c>
      <c r="F269" s="111"/>
      <c r="G269" s="108"/>
      <c r="H269" s="28">
        <f t="shared" si="22"/>
        <v>0</v>
      </c>
      <c r="I269" s="108"/>
      <c r="J269" s="108"/>
      <c r="K269" s="28">
        <f t="shared" si="24"/>
        <v>0</v>
      </c>
      <c r="L269" s="28">
        <f t="shared" si="21"/>
        <v>0</v>
      </c>
      <c r="M269" s="28">
        <f t="shared" si="21"/>
        <v>0</v>
      </c>
    </row>
    <row r="270" spans="1:13" ht="22.5">
      <c r="A270" s="73" t="s">
        <v>101</v>
      </c>
      <c r="B270" s="55" t="s">
        <v>100</v>
      </c>
      <c r="C270" s="55" t="s">
        <v>11</v>
      </c>
      <c r="D270" s="74" t="s">
        <v>99</v>
      </c>
      <c r="E270" s="50">
        <f t="shared" si="26"/>
        <v>0</v>
      </c>
      <c r="F270" s="51"/>
      <c r="G270" s="52"/>
      <c r="H270" s="28">
        <f t="shared" si="22"/>
        <v>0</v>
      </c>
      <c r="I270" s="52"/>
      <c r="J270" s="52"/>
      <c r="K270" s="28">
        <f t="shared" si="24"/>
        <v>0</v>
      </c>
      <c r="L270" s="28">
        <f t="shared" si="24"/>
        <v>0</v>
      </c>
      <c r="M270" s="28">
        <f t="shared" si="24"/>
        <v>0</v>
      </c>
    </row>
    <row r="271" spans="1:13" ht="84" customHeight="1">
      <c r="A271" s="23" t="s">
        <v>98</v>
      </c>
      <c r="B271" s="54" t="s">
        <v>95</v>
      </c>
      <c r="C271" s="24"/>
      <c r="D271" s="25"/>
      <c r="E271" s="26">
        <f t="shared" si="26"/>
        <v>26</v>
      </c>
      <c r="F271" s="29">
        <f>F272</f>
        <v>26</v>
      </c>
      <c r="G271" s="110"/>
      <c r="H271" s="28">
        <f t="shared" si="22"/>
        <v>-26</v>
      </c>
      <c r="I271" s="110">
        <f>I272</f>
        <v>-26</v>
      </c>
      <c r="J271" s="110"/>
      <c r="K271" s="28">
        <f t="shared" si="24"/>
        <v>0</v>
      </c>
      <c r="L271" s="28">
        <f t="shared" si="24"/>
        <v>0</v>
      </c>
      <c r="M271" s="28">
        <f t="shared" si="24"/>
        <v>0</v>
      </c>
    </row>
    <row r="272" spans="1:13" ht="44.25" customHeight="1">
      <c r="A272" s="71" t="s">
        <v>97</v>
      </c>
      <c r="B272" s="55" t="s">
        <v>95</v>
      </c>
      <c r="C272" s="48" t="s">
        <v>11</v>
      </c>
      <c r="D272" s="25"/>
      <c r="E272" s="50">
        <f t="shared" si="26"/>
        <v>26</v>
      </c>
      <c r="F272" s="51">
        <f>F273</f>
        <v>26</v>
      </c>
      <c r="G272" s="108"/>
      <c r="H272" s="28">
        <f t="shared" si="22"/>
        <v>-26</v>
      </c>
      <c r="I272" s="108">
        <f>I273</f>
        <v>-26</v>
      </c>
      <c r="J272" s="108"/>
      <c r="K272" s="28">
        <f t="shared" si="24"/>
        <v>0</v>
      </c>
      <c r="L272" s="28">
        <f t="shared" si="24"/>
        <v>0</v>
      </c>
      <c r="M272" s="28">
        <f t="shared" si="24"/>
        <v>0</v>
      </c>
    </row>
    <row r="273" spans="1:13" ht="22.5">
      <c r="A273" s="47" t="s">
        <v>96</v>
      </c>
      <c r="B273" s="55" t="s">
        <v>95</v>
      </c>
      <c r="C273" s="48" t="s">
        <v>11</v>
      </c>
      <c r="D273" s="49" t="s">
        <v>200</v>
      </c>
      <c r="E273" s="50">
        <f t="shared" si="26"/>
        <v>26</v>
      </c>
      <c r="F273" s="51">
        <v>26</v>
      </c>
      <c r="G273" s="52"/>
      <c r="H273" s="28">
        <f t="shared" si="22"/>
        <v>-26</v>
      </c>
      <c r="I273" s="52">
        <f>'[1]попр декабрь (2)'!$H$251</f>
        <v>-26</v>
      </c>
      <c r="J273" s="52"/>
      <c r="K273" s="28">
        <f t="shared" si="24"/>
        <v>0</v>
      </c>
      <c r="L273" s="28">
        <f t="shared" si="24"/>
        <v>0</v>
      </c>
      <c r="M273" s="28">
        <f t="shared" si="24"/>
        <v>0</v>
      </c>
    </row>
    <row r="274" spans="1:13" ht="45" customHeight="1">
      <c r="A274" s="112" t="s">
        <v>94</v>
      </c>
      <c r="B274" s="113" t="s">
        <v>93</v>
      </c>
      <c r="C274" s="113"/>
      <c r="D274" s="114"/>
      <c r="E274" s="94">
        <f t="shared" si="26"/>
        <v>111566</v>
      </c>
      <c r="F274" s="109">
        <f>F275+F285+F325+F335</f>
        <v>37700.1</v>
      </c>
      <c r="G274" s="109">
        <f>G275+G285+G325+G335</f>
        <v>73865.899999999994</v>
      </c>
      <c r="H274" s="28">
        <f t="shared" si="22"/>
        <v>-84.000000000000057</v>
      </c>
      <c r="I274" s="109">
        <f>I275+I285+I325</f>
        <v>-381.70000000000005</v>
      </c>
      <c r="J274" s="109">
        <f>J275+J285+J325</f>
        <v>297.7</v>
      </c>
      <c r="K274" s="30">
        <f t="shared" si="24"/>
        <v>111482</v>
      </c>
      <c r="L274" s="30">
        <f t="shared" si="24"/>
        <v>37318.400000000001</v>
      </c>
      <c r="M274" s="30">
        <f t="shared" si="24"/>
        <v>74163.599999999991</v>
      </c>
    </row>
    <row r="275" spans="1:13" ht="53.25" customHeight="1">
      <c r="A275" s="115" t="s">
        <v>92</v>
      </c>
      <c r="B275" s="24" t="s">
        <v>91</v>
      </c>
      <c r="C275" s="24"/>
      <c r="D275" s="25"/>
      <c r="E275" s="50">
        <f t="shared" si="26"/>
        <v>10248.299999999999</v>
      </c>
      <c r="F275" s="29">
        <f>F276+F279+F282</f>
        <v>4821.2</v>
      </c>
      <c r="G275" s="29">
        <f>G276+G279+G282</f>
        <v>5427.1</v>
      </c>
      <c r="H275" s="28">
        <f t="shared" si="22"/>
        <v>-317.70000000000005</v>
      </c>
      <c r="I275" s="29">
        <f>I276+I281+I284</f>
        <v>-336.6</v>
      </c>
      <c r="J275" s="27">
        <f>J276</f>
        <v>18.899999999999999</v>
      </c>
      <c r="K275" s="28">
        <f t="shared" si="24"/>
        <v>9930.5999999999985</v>
      </c>
      <c r="L275" s="28">
        <f t="shared" si="24"/>
        <v>4484.5999999999995</v>
      </c>
      <c r="M275" s="28">
        <f t="shared" si="24"/>
        <v>5446</v>
      </c>
    </row>
    <row r="276" spans="1:13" ht="189" customHeight="1">
      <c r="A276" s="116" t="s">
        <v>90</v>
      </c>
      <c r="B276" s="55" t="s">
        <v>89</v>
      </c>
      <c r="C276" s="48"/>
      <c r="D276" s="49"/>
      <c r="E276" s="26">
        <f t="shared" si="26"/>
        <v>5427.1</v>
      </c>
      <c r="F276" s="109">
        <f>F277</f>
        <v>0</v>
      </c>
      <c r="G276" s="29">
        <f>G277</f>
        <v>5427.1</v>
      </c>
      <c r="H276" s="28">
        <f t="shared" si="22"/>
        <v>18.899999999999999</v>
      </c>
      <c r="I276" s="110">
        <f>I277</f>
        <v>0</v>
      </c>
      <c r="J276" s="52">
        <f>J277</f>
        <v>18.899999999999999</v>
      </c>
      <c r="K276" s="28">
        <f t="shared" si="24"/>
        <v>5446</v>
      </c>
      <c r="L276" s="28">
        <f t="shared" si="24"/>
        <v>0</v>
      </c>
      <c r="M276" s="28">
        <f t="shared" si="24"/>
        <v>5446</v>
      </c>
    </row>
    <row r="277" spans="1:13" ht="62.25" customHeight="1">
      <c r="A277" s="73" t="s">
        <v>32</v>
      </c>
      <c r="B277" s="55" t="s">
        <v>89</v>
      </c>
      <c r="C277" s="48" t="s">
        <v>23</v>
      </c>
      <c r="D277" s="49"/>
      <c r="E277" s="50">
        <f t="shared" si="26"/>
        <v>5427.1</v>
      </c>
      <c r="F277" s="109">
        <f>F278</f>
        <v>0</v>
      </c>
      <c r="G277" s="51">
        <f>G278</f>
        <v>5427.1</v>
      </c>
      <c r="H277" s="28">
        <f t="shared" si="22"/>
        <v>18.899999999999999</v>
      </c>
      <c r="I277" s="110">
        <f>I278</f>
        <v>0</v>
      </c>
      <c r="J277" s="52">
        <f>J278</f>
        <v>18.899999999999999</v>
      </c>
      <c r="K277" s="28">
        <f t="shared" si="24"/>
        <v>5446</v>
      </c>
      <c r="L277" s="28">
        <f t="shared" si="24"/>
        <v>0</v>
      </c>
      <c r="M277" s="28">
        <f t="shared" si="24"/>
        <v>5446</v>
      </c>
    </row>
    <row r="278" spans="1:13">
      <c r="A278" s="47" t="s">
        <v>64</v>
      </c>
      <c r="B278" s="55" t="s">
        <v>89</v>
      </c>
      <c r="C278" s="48" t="s">
        <v>23</v>
      </c>
      <c r="D278" s="49" t="s">
        <v>62</v>
      </c>
      <c r="E278" s="50">
        <f t="shared" si="26"/>
        <v>5427.1</v>
      </c>
      <c r="F278" s="29"/>
      <c r="G278" s="52">
        <v>5427.1</v>
      </c>
      <c r="H278" s="28">
        <f t="shared" si="22"/>
        <v>18.899999999999999</v>
      </c>
      <c r="I278" s="27"/>
      <c r="J278" s="52">
        <f>'[1]попр декабрь (2)'!$H$362</f>
        <v>18.899999999999999</v>
      </c>
      <c r="K278" s="28">
        <f t="shared" si="24"/>
        <v>5446</v>
      </c>
      <c r="L278" s="28">
        <f t="shared" si="24"/>
        <v>0</v>
      </c>
      <c r="M278" s="28">
        <f t="shared" si="24"/>
        <v>5446</v>
      </c>
    </row>
    <row r="279" spans="1:13" ht="143.25" customHeight="1">
      <c r="A279" s="117" t="s">
        <v>88</v>
      </c>
      <c r="B279" s="55" t="s">
        <v>86</v>
      </c>
      <c r="C279" s="48" t="s">
        <v>4</v>
      </c>
      <c r="D279" s="49"/>
      <c r="E279" s="50">
        <f t="shared" si="26"/>
        <v>4819.2</v>
      </c>
      <c r="F279" s="29">
        <f>F280</f>
        <v>4819.2</v>
      </c>
      <c r="G279" s="29">
        <f>G280</f>
        <v>0</v>
      </c>
      <c r="H279" s="28">
        <f t="shared" si="22"/>
        <v>-334.8</v>
      </c>
      <c r="I279" s="51">
        <f>I280</f>
        <v>-334.8</v>
      </c>
      <c r="J279" s="110"/>
      <c r="K279" s="28">
        <f t="shared" si="24"/>
        <v>4484.3999999999996</v>
      </c>
      <c r="L279" s="28">
        <f t="shared" si="24"/>
        <v>4484.3999999999996</v>
      </c>
      <c r="M279" s="28">
        <f t="shared" si="24"/>
        <v>0</v>
      </c>
    </row>
    <row r="280" spans="1:13" ht="56.25">
      <c r="A280" s="73" t="s">
        <v>32</v>
      </c>
      <c r="B280" s="55" t="s">
        <v>86</v>
      </c>
      <c r="C280" s="48" t="s">
        <v>87</v>
      </c>
      <c r="D280" s="49"/>
      <c r="E280" s="50">
        <f t="shared" si="26"/>
        <v>4819.2</v>
      </c>
      <c r="F280" s="51">
        <f>F281</f>
        <v>4819.2</v>
      </c>
      <c r="G280" s="51">
        <f>G281</f>
        <v>0</v>
      </c>
      <c r="H280" s="28">
        <f t="shared" si="22"/>
        <v>-334.8</v>
      </c>
      <c r="I280" s="51">
        <f>I281</f>
        <v>-334.8</v>
      </c>
      <c r="J280" s="110">
        <f>J281</f>
        <v>0</v>
      </c>
      <c r="K280" s="28">
        <f t="shared" si="24"/>
        <v>4484.3999999999996</v>
      </c>
      <c r="L280" s="28">
        <f t="shared" si="24"/>
        <v>4484.3999999999996</v>
      </c>
      <c r="M280" s="28">
        <f t="shared" si="24"/>
        <v>0</v>
      </c>
    </row>
    <row r="281" spans="1:13">
      <c r="A281" s="47" t="s">
        <v>64</v>
      </c>
      <c r="B281" s="55" t="s">
        <v>86</v>
      </c>
      <c r="C281" s="48" t="s">
        <v>23</v>
      </c>
      <c r="D281" s="49" t="s">
        <v>62</v>
      </c>
      <c r="E281" s="50">
        <f t="shared" si="26"/>
        <v>4819.2</v>
      </c>
      <c r="F281" s="29">
        <v>4819.2</v>
      </c>
      <c r="G281" s="27"/>
      <c r="H281" s="28">
        <f t="shared" si="22"/>
        <v>-334.8</v>
      </c>
      <c r="I281" s="51">
        <f>'[1]попр декабрь (2)'!$H$372</f>
        <v>-334.8</v>
      </c>
      <c r="J281" s="27"/>
      <c r="K281" s="28">
        <f t="shared" si="24"/>
        <v>4484.3999999999996</v>
      </c>
      <c r="L281" s="28">
        <f t="shared" si="24"/>
        <v>4484.3999999999996</v>
      </c>
      <c r="M281" s="28">
        <f t="shared" si="24"/>
        <v>0</v>
      </c>
    </row>
    <row r="282" spans="1:13" ht="173.25" customHeight="1">
      <c r="A282" s="118" t="s">
        <v>85</v>
      </c>
      <c r="B282" s="55" t="s">
        <v>63</v>
      </c>
      <c r="C282" s="48"/>
      <c r="D282" s="49"/>
      <c r="E282" s="50">
        <f t="shared" si="26"/>
        <v>2</v>
      </c>
      <c r="F282" s="29">
        <f>F283</f>
        <v>2</v>
      </c>
      <c r="G282" s="110"/>
      <c r="H282" s="28">
        <f t="shared" si="22"/>
        <v>-1.8</v>
      </c>
      <c r="I282" s="111">
        <f>I283</f>
        <v>-1.8</v>
      </c>
      <c r="J282" s="109">
        <f>J283</f>
        <v>0</v>
      </c>
      <c r="K282" s="28">
        <f t="shared" si="24"/>
        <v>0.19999999999999996</v>
      </c>
      <c r="L282" s="28">
        <f t="shared" si="24"/>
        <v>0.19999999999999996</v>
      </c>
      <c r="M282" s="28">
        <f t="shared" si="24"/>
        <v>0</v>
      </c>
    </row>
    <row r="283" spans="1:13" ht="69" customHeight="1">
      <c r="A283" s="73" t="s">
        <v>32</v>
      </c>
      <c r="B283" s="55" t="s">
        <v>63</v>
      </c>
      <c r="C283" s="48" t="s">
        <v>23</v>
      </c>
      <c r="D283" s="49"/>
      <c r="E283" s="50">
        <f t="shared" si="26"/>
        <v>2</v>
      </c>
      <c r="F283" s="29">
        <f>F284</f>
        <v>2</v>
      </c>
      <c r="G283" s="110"/>
      <c r="H283" s="28">
        <f t="shared" si="22"/>
        <v>-1.8</v>
      </c>
      <c r="I283" s="111">
        <f>I284</f>
        <v>-1.8</v>
      </c>
      <c r="J283" s="110"/>
      <c r="K283" s="28">
        <f t="shared" si="24"/>
        <v>0.19999999999999996</v>
      </c>
      <c r="L283" s="28">
        <f t="shared" si="24"/>
        <v>0.19999999999999996</v>
      </c>
      <c r="M283" s="28">
        <f t="shared" si="24"/>
        <v>0</v>
      </c>
    </row>
    <row r="284" spans="1:13">
      <c r="A284" s="47" t="s">
        <v>64</v>
      </c>
      <c r="B284" s="55" t="s">
        <v>63</v>
      </c>
      <c r="C284" s="48" t="s">
        <v>23</v>
      </c>
      <c r="D284" s="49" t="s">
        <v>62</v>
      </c>
      <c r="E284" s="50">
        <f t="shared" si="26"/>
        <v>2</v>
      </c>
      <c r="F284" s="29">
        <v>2</v>
      </c>
      <c r="G284" s="27"/>
      <c r="H284" s="28">
        <f t="shared" si="22"/>
        <v>-1.8</v>
      </c>
      <c r="I284" s="51">
        <f>'[1]попр декабрь (2)'!$H$379</f>
        <v>-1.8</v>
      </c>
      <c r="J284" s="27"/>
      <c r="K284" s="28">
        <f t="shared" si="24"/>
        <v>0.19999999999999996</v>
      </c>
      <c r="L284" s="28">
        <f t="shared" si="24"/>
        <v>0.19999999999999996</v>
      </c>
      <c r="M284" s="28">
        <f t="shared" si="24"/>
        <v>0</v>
      </c>
    </row>
    <row r="285" spans="1:13" ht="93" customHeight="1">
      <c r="A285" s="115" t="s">
        <v>84</v>
      </c>
      <c r="B285" s="54" t="s">
        <v>83</v>
      </c>
      <c r="C285" s="24"/>
      <c r="D285" s="25"/>
      <c r="E285" s="26">
        <f>F285+G285</f>
        <v>99272.699999999983</v>
      </c>
      <c r="F285" s="29">
        <f>F289+F292+F313+F316+F322+F319+F295+F301+F304+F307+F310+F286</f>
        <v>30870.999999999996</v>
      </c>
      <c r="G285" s="29">
        <f>G289+G292+G313+G316+G322+G319+G295+G301+G304+G307+G310+G286</f>
        <v>68401.699999999983</v>
      </c>
      <c r="H285" s="28">
        <f>I285+J285</f>
        <v>425.3</v>
      </c>
      <c r="I285" s="29">
        <f>I289+I292+I313+I316+I319+I322+I286+I295+I301+I304+I307+I310+I298</f>
        <v>146.5</v>
      </c>
      <c r="J285" s="29">
        <f>J289+J292+J313+J316+J319+J322+J286+J295+J301+J304+J307+J310+J298</f>
        <v>278.8</v>
      </c>
      <c r="K285" s="28">
        <f>E285+H285</f>
        <v>99697.999999999985</v>
      </c>
      <c r="L285" s="28">
        <f>F285+I285</f>
        <v>31017.499999999996</v>
      </c>
      <c r="M285" s="28">
        <f>G285+J285</f>
        <v>68680.499999999985</v>
      </c>
    </row>
    <row r="286" spans="1:13" ht="90.75" customHeight="1">
      <c r="A286" s="95" t="s">
        <v>30</v>
      </c>
      <c r="B286" s="55" t="s">
        <v>82</v>
      </c>
      <c r="C286" s="24"/>
      <c r="D286" s="25"/>
      <c r="E286" s="26">
        <f t="shared" si="26"/>
        <v>549</v>
      </c>
      <c r="F286" s="29">
        <f>F287</f>
        <v>0</v>
      </c>
      <c r="G286" s="29">
        <f>G287</f>
        <v>549</v>
      </c>
      <c r="H286" s="28">
        <f t="shared" si="22"/>
        <v>0</v>
      </c>
      <c r="I286" s="29">
        <f>I287</f>
        <v>0</v>
      </c>
      <c r="J286" s="29">
        <f>J287</f>
        <v>0</v>
      </c>
      <c r="K286" s="28">
        <f t="shared" si="24"/>
        <v>549</v>
      </c>
      <c r="L286" s="28">
        <f t="shared" si="24"/>
        <v>0</v>
      </c>
      <c r="M286" s="28">
        <f>G286+J286</f>
        <v>549</v>
      </c>
    </row>
    <row r="287" spans="1:13" ht="52.5" customHeight="1">
      <c r="A287" s="57" t="s">
        <v>29</v>
      </c>
      <c r="B287" s="55" t="s">
        <v>82</v>
      </c>
      <c r="C287" s="24" t="s">
        <v>23</v>
      </c>
      <c r="D287" s="25"/>
      <c r="E287" s="26">
        <f t="shared" si="26"/>
        <v>549</v>
      </c>
      <c r="F287" s="29">
        <f>F288</f>
        <v>0</v>
      </c>
      <c r="G287" s="29">
        <f>G288</f>
        <v>549</v>
      </c>
      <c r="H287" s="28">
        <f t="shared" si="22"/>
        <v>0</v>
      </c>
      <c r="I287" s="29">
        <f>I288</f>
        <v>0</v>
      </c>
      <c r="J287" s="29">
        <f>J288</f>
        <v>0</v>
      </c>
      <c r="K287" s="28">
        <f>L287+M287</f>
        <v>549</v>
      </c>
      <c r="L287" s="28">
        <f t="shared" ref="L287:M324" si="27">F287+I287</f>
        <v>0</v>
      </c>
      <c r="M287" s="28">
        <f t="shared" si="27"/>
        <v>549</v>
      </c>
    </row>
    <row r="288" spans="1:13">
      <c r="A288" s="119" t="s">
        <v>40</v>
      </c>
      <c r="B288" s="55" t="s">
        <v>82</v>
      </c>
      <c r="C288" s="48" t="s">
        <v>23</v>
      </c>
      <c r="D288" s="49" t="s">
        <v>39</v>
      </c>
      <c r="E288" s="50">
        <f t="shared" si="26"/>
        <v>549</v>
      </c>
      <c r="F288" s="51"/>
      <c r="G288" s="51">
        <v>549</v>
      </c>
      <c r="H288" s="28">
        <f t="shared" si="22"/>
        <v>0</v>
      </c>
      <c r="I288" s="51"/>
      <c r="J288" s="51"/>
      <c r="K288" s="28">
        <f>L288+M288</f>
        <v>549</v>
      </c>
      <c r="L288" s="28">
        <f t="shared" si="27"/>
        <v>0</v>
      </c>
      <c r="M288" s="28">
        <f t="shared" si="27"/>
        <v>549</v>
      </c>
    </row>
    <row r="289" spans="1:13" ht="111" customHeight="1">
      <c r="A289" s="119" t="s">
        <v>81</v>
      </c>
      <c r="B289" s="55" t="s">
        <v>80</v>
      </c>
      <c r="C289" s="48"/>
      <c r="D289" s="49"/>
      <c r="E289" s="50">
        <f t="shared" si="26"/>
        <v>129</v>
      </c>
      <c r="F289" s="51">
        <f>F290</f>
        <v>129</v>
      </c>
      <c r="G289" s="52"/>
      <c r="H289" s="28">
        <f t="shared" si="22"/>
        <v>-84</v>
      </c>
      <c r="I289" s="51">
        <f>I290</f>
        <v>-84</v>
      </c>
      <c r="J289" s="52"/>
      <c r="K289" s="28">
        <f t="shared" ref="K289:M338" si="28">E289+H289</f>
        <v>45</v>
      </c>
      <c r="L289" s="28">
        <f t="shared" si="27"/>
        <v>45</v>
      </c>
      <c r="M289" s="28">
        <f t="shared" si="27"/>
        <v>0</v>
      </c>
    </row>
    <row r="290" spans="1:13" ht="33.75">
      <c r="A290" s="47" t="s">
        <v>14</v>
      </c>
      <c r="B290" s="55" t="s">
        <v>80</v>
      </c>
      <c r="C290" s="48" t="s">
        <v>11</v>
      </c>
      <c r="D290" s="25"/>
      <c r="E290" s="50">
        <f t="shared" si="26"/>
        <v>129</v>
      </c>
      <c r="F290" s="51">
        <f>F291</f>
        <v>129</v>
      </c>
      <c r="G290" s="27"/>
      <c r="H290" s="28">
        <f t="shared" si="22"/>
        <v>-84</v>
      </c>
      <c r="I290" s="29">
        <f>I291</f>
        <v>-84</v>
      </c>
      <c r="J290" s="27"/>
      <c r="K290" s="28">
        <f t="shared" si="28"/>
        <v>45</v>
      </c>
      <c r="L290" s="28">
        <f t="shared" si="27"/>
        <v>45</v>
      </c>
      <c r="M290" s="28">
        <f t="shared" si="27"/>
        <v>0</v>
      </c>
    </row>
    <row r="291" spans="1:13">
      <c r="A291" s="47" t="s">
        <v>40</v>
      </c>
      <c r="B291" s="55" t="s">
        <v>80</v>
      </c>
      <c r="C291" s="48" t="s">
        <v>11</v>
      </c>
      <c r="D291" s="49" t="s">
        <v>39</v>
      </c>
      <c r="E291" s="50">
        <f t="shared" si="26"/>
        <v>129</v>
      </c>
      <c r="F291" s="51">
        <v>129</v>
      </c>
      <c r="G291" s="27"/>
      <c r="H291" s="28">
        <f t="shared" si="22"/>
        <v>-84</v>
      </c>
      <c r="I291" s="51">
        <f>'[1]попр декабрь (2)'!$H$413</f>
        <v>-84</v>
      </c>
      <c r="J291" s="27"/>
      <c r="K291" s="28">
        <f t="shared" si="28"/>
        <v>45</v>
      </c>
      <c r="L291" s="28">
        <f t="shared" si="27"/>
        <v>45</v>
      </c>
      <c r="M291" s="28">
        <f t="shared" si="27"/>
        <v>0</v>
      </c>
    </row>
    <row r="292" spans="1:13" ht="147" customHeight="1">
      <c r="A292" s="117" t="s">
        <v>79</v>
      </c>
      <c r="B292" s="55" t="s">
        <v>77</v>
      </c>
      <c r="C292" s="48" t="s">
        <v>4</v>
      </c>
      <c r="D292" s="49"/>
      <c r="E292" s="50">
        <f t="shared" si="26"/>
        <v>27384.799999999999</v>
      </c>
      <c r="F292" s="51">
        <f>F293</f>
        <v>27384.799999999999</v>
      </c>
      <c r="G292" s="108"/>
      <c r="H292" s="28">
        <f t="shared" si="22"/>
        <v>304.2</v>
      </c>
      <c r="I292" s="51">
        <f>I293</f>
        <v>304.2</v>
      </c>
      <c r="J292" s="108"/>
      <c r="K292" s="28">
        <f t="shared" si="28"/>
        <v>27689</v>
      </c>
      <c r="L292" s="28">
        <f t="shared" si="27"/>
        <v>27689</v>
      </c>
      <c r="M292" s="28">
        <f t="shared" si="27"/>
        <v>0</v>
      </c>
    </row>
    <row r="293" spans="1:13" ht="70.5" customHeight="1">
      <c r="A293" s="73" t="s">
        <v>78</v>
      </c>
      <c r="B293" s="55" t="s">
        <v>77</v>
      </c>
      <c r="C293" s="48" t="s">
        <v>23</v>
      </c>
      <c r="D293" s="49"/>
      <c r="E293" s="50">
        <f t="shared" si="26"/>
        <v>27384.799999999999</v>
      </c>
      <c r="F293" s="51">
        <f>F294</f>
        <v>27384.799999999999</v>
      </c>
      <c r="G293" s="110"/>
      <c r="H293" s="28">
        <f t="shared" si="22"/>
        <v>304.2</v>
      </c>
      <c r="I293" s="51">
        <f>I294</f>
        <v>304.2</v>
      </c>
      <c r="J293" s="110"/>
      <c r="K293" s="28">
        <f t="shared" si="28"/>
        <v>27689</v>
      </c>
      <c r="L293" s="28">
        <f t="shared" si="27"/>
        <v>27689</v>
      </c>
      <c r="M293" s="28">
        <f t="shared" si="27"/>
        <v>0</v>
      </c>
    </row>
    <row r="294" spans="1:13">
      <c r="A294" s="47" t="s">
        <v>40</v>
      </c>
      <c r="B294" s="55" t="s">
        <v>77</v>
      </c>
      <c r="C294" s="48" t="s">
        <v>23</v>
      </c>
      <c r="D294" s="49" t="s">
        <v>39</v>
      </c>
      <c r="E294" s="50">
        <f t="shared" si="26"/>
        <v>27384.799999999999</v>
      </c>
      <c r="F294" s="51">
        <v>27384.799999999999</v>
      </c>
      <c r="G294" s="27"/>
      <c r="H294" s="28">
        <f t="shared" si="22"/>
        <v>304.2</v>
      </c>
      <c r="I294" s="51">
        <f>'[1]попр декабрь (2)'!$H$418</f>
        <v>304.2</v>
      </c>
      <c r="J294" s="27"/>
      <c r="K294" s="28">
        <f t="shared" si="28"/>
        <v>27689</v>
      </c>
      <c r="L294" s="28">
        <f t="shared" si="27"/>
        <v>27689</v>
      </c>
      <c r="M294" s="28">
        <f t="shared" si="27"/>
        <v>0</v>
      </c>
    </row>
    <row r="295" spans="1:13" ht="154.5" customHeight="1">
      <c r="A295" s="120" t="s">
        <v>295</v>
      </c>
      <c r="B295" s="77" t="s">
        <v>292</v>
      </c>
      <c r="C295" s="48"/>
      <c r="D295" s="49"/>
      <c r="E295" s="50">
        <f t="shared" si="26"/>
        <v>1450</v>
      </c>
      <c r="F295" s="51">
        <f>F296</f>
        <v>0</v>
      </c>
      <c r="G295" s="51">
        <f>G296</f>
        <v>1450</v>
      </c>
      <c r="H295" s="28">
        <f t="shared" si="22"/>
        <v>0</v>
      </c>
      <c r="I295" s="51">
        <f>I296</f>
        <v>0</v>
      </c>
      <c r="J295" s="51">
        <f>J296</f>
        <v>0</v>
      </c>
      <c r="K295" s="28">
        <f t="shared" si="28"/>
        <v>1450</v>
      </c>
      <c r="L295" s="28">
        <f t="shared" si="27"/>
        <v>0</v>
      </c>
      <c r="M295" s="28">
        <f t="shared" si="27"/>
        <v>1450</v>
      </c>
    </row>
    <row r="296" spans="1:13" ht="67.5" customHeight="1">
      <c r="A296" s="73" t="s">
        <v>78</v>
      </c>
      <c r="B296" s="77" t="s">
        <v>292</v>
      </c>
      <c r="C296" s="48" t="s">
        <v>23</v>
      </c>
      <c r="D296" s="49"/>
      <c r="E296" s="50">
        <f t="shared" si="26"/>
        <v>1450</v>
      </c>
      <c r="F296" s="51">
        <f>F297</f>
        <v>0</v>
      </c>
      <c r="G296" s="51">
        <f>G297</f>
        <v>1450</v>
      </c>
      <c r="H296" s="28">
        <f t="shared" si="22"/>
        <v>0</v>
      </c>
      <c r="I296" s="51">
        <f>I297</f>
        <v>0</v>
      </c>
      <c r="J296" s="51">
        <f>J297</f>
        <v>0</v>
      </c>
      <c r="K296" s="28">
        <f t="shared" si="28"/>
        <v>1450</v>
      </c>
      <c r="L296" s="28">
        <f t="shared" si="27"/>
        <v>0</v>
      </c>
      <c r="M296" s="28">
        <f t="shared" si="27"/>
        <v>1450</v>
      </c>
    </row>
    <row r="297" spans="1:13">
      <c r="A297" s="90" t="s">
        <v>40</v>
      </c>
      <c r="B297" s="77" t="s">
        <v>292</v>
      </c>
      <c r="C297" s="48" t="s">
        <v>23</v>
      </c>
      <c r="D297" s="49" t="s">
        <v>39</v>
      </c>
      <c r="E297" s="50">
        <f t="shared" si="26"/>
        <v>1450</v>
      </c>
      <c r="F297" s="51"/>
      <c r="G297" s="51">
        <v>1450</v>
      </c>
      <c r="H297" s="28">
        <f t="shared" si="22"/>
        <v>0</v>
      </c>
      <c r="I297" s="51"/>
      <c r="J297" s="51"/>
      <c r="K297" s="28">
        <f t="shared" si="28"/>
        <v>1450</v>
      </c>
      <c r="L297" s="28">
        <f t="shared" si="27"/>
        <v>0</v>
      </c>
      <c r="M297" s="28">
        <f t="shared" si="27"/>
        <v>1450</v>
      </c>
    </row>
    <row r="298" spans="1:13" ht="195" customHeight="1">
      <c r="A298" s="120" t="s">
        <v>313</v>
      </c>
      <c r="B298" s="55" t="s">
        <v>314</v>
      </c>
      <c r="C298" s="48"/>
      <c r="D298" s="49"/>
      <c r="E298" s="50">
        <f t="shared" si="26"/>
        <v>0</v>
      </c>
      <c r="F298" s="51"/>
      <c r="G298" s="51"/>
      <c r="H298" s="28">
        <f t="shared" si="22"/>
        <v>30.7</v>
      </c>
      <c r="I298" s="51">
        <f>I299</f>
        <v>0</v>
      </c>
      <c r="J298" s="51">
        <f>J299</f>
        <v>30.7</v>
      </c>
      <c r="K298" s="28">
        <f t="shared" si="28"/>
        <v>30.7</v>
      </c>
      <c r="L298" s="28">
        <f t="shared" si="27"/>
        <v>0</v>
      </c>
      <c r="M298" s="28">
        <f t="shared" si="27"/>
        <v>30.7</v>
      </c>
    </row>
    <row r="299" spans="1:13" ht="64.5" customHeight="1">
      <c r="A299" s="73" t="s">
        <v>78</v>
      </c>
      <c r="B299" s="55" t="s">
        <v>314</v>
      </c>
      <c r="C299" s="48" t="s">
        <v>23</v>
      </c>
      <c r="D299" s="49"/>
      <c r="E299" s="50">
        <f t="shared" si="26"/>
        <v>0</v>
      </c>
      <c r="F299" s="51"/>
      <c r="G299" s="51"/>
      <c r="H299" s="28">
        <f t="shared" si="22"/>
        <v>30.7</v>
      </c>
      <c r="I299" s="51">
        <f>I300</f>
        <v>0</v>
      </c>
      <c r="J299" s="51">
        <f>J300</f>
        <v>30.7</v>
      </c>
      <c r="K299" s="28">
        <f t="shared" si="28"/>
        <v>30.7</v>
      </c>
      <c r="L299" s="28">
        <f t="shared" si="27"/>
        <v>0</v>
      </c>
      <c r="M299" s="28">
        <f t="shared" si="27"/>
        <v>30.7</v>
      </c>
    </row>
    <row r="300" spans="1:13">
      <c r="A300" s="90" t="s">
        <v>40</v>
      </c>
      <c r="B300" s="55" t="s">
        <v>314</v>
      </c>
      <c r="C300" s="48" t="s">
        <v>23</v>
      </c>
      <c r="D300" s="49" t="s">
        <v>39</v>
      </c>
      <c r="E300" s="50">
        <f t="shared" si="26"/>
        <v>0</v>
      </c>
      <c r="F300" s="51"/>
      <c r="G300" s="51"/>
      <c r="H300" s="28">
        <f t="shared" si="22"/>
        <v>30.7</v>
      </c>
      <c r="I300" s="51"/>
      <c r="J300" s="51">
        <f>'[1]попр декабрь (2)'!$H$430</f>
        <v>30.7</v>
      </c>
      <c r="K300" s="28">
        <f t="shared" si="28"/>
        <v>30.7</v>
      </c>
      <c r="L300" s="28">
        <f t="shared" si="27"/>
        <v>0</v>
      </c>
      <c r="M300" s="28">
        <f t="shared" si="27"/>
        <v>30.7</v>
      </c>
    </row>
    <row r="301" spans="1:13" ht="154.5" customHeight="1">
      <c r="A301" s="120" t="s">
        <v>295</v>
      </c>
      <c r="B301" s="77" t="s">
        <v>293</v>
      </c>
      <c r="C301" s="48"/>
      <c r="D301" s="49"/>
      <c r="E301" s="50">
        <f t="shared" si="26"/>
        <v>250</v>
      </c>
      <c r="F301" s="51">
        <f>F302</f>
        <v>0</v>
      </c>
      <c r="G301" s="51">
        <f>G302</f>
        <v>250</v>
      </c>
      <c r="H301" s="28">
        <f t="shared" si="22"/>
        <v>0</v>
      </c>
      <c r="I301" s="51">
        <f>I302</f>
        <v>0</v>
      </c>
      <c r="J301" s="51">
        <f>J302</f>
        <v>0</v>
      </c>
      <c r="K301" s="28">
        <f t="shared" si="28"/>
        <v>250</v>
      </c>
      <c r="L301" s="28">
        <f t="shared" si="27"/>
        <v>0</v>
      </c>
      <c r="M301" s="28">
        <f t="shared" si="27"/>
        <v>250</v>
      </c>
    </row>
    <row r="302" spans="1:13" ht="45">
      <c r="A302" s="73" t="s">
        <v>78</v>
      </c>
      <c r="B302" s="77" t="s">
        <v>293</v>
      </c>
      <c r="C302" s="48" t="s">
        <v>23</v>
      </c>
      <c r="D302" s="49"/>
      <c r="E302" s="50">
        <f t="shared" si="26"/>
        <v>250</v>
      </c>
      <c r="F302" s="51">
        <f>F303</f>
        <v>0</v>
      </c>
      <c r="G302" s="51">
        <f>G303</f>
        <v>250</v>
      </c>
      <c r="H302" s="28">
        <f t="shared" si="22"/>
        <v>0</v>
      </c>
      <c r="I302" s="51">
        <f>I303</f>
        <v>0</v>
      </c>
      <c r="J302" s="51">
        <f>J303</f>
        <v>0</v>
      </c>
      <c r="K302" s="28">
        <f t="shared" si="28"/>
        <v>250</v>
      </c>
      <c r="L302" s="28">
        <f t="shared" si="27"/>
        <v>0</v>
      </c>
      <c r="M302" s="28">
        <f t="shared" si="27"/>
        <v>250</v>
      </c>
    </row>
    <row r="303" spans="1:13">
      <c r="A303" s="47" t="s">
        <v>291</v>
      </c>
      <c r="B303" s="77" t="s">
        <v>293</v>
      </c>
      <c r="C303" s="48" t="s">
        <v>23</v>
      </c>
      <c r="D303" s="49" t="s">
        <v>39</v>
      </c>
      <c r="E303" s="50">
        <f t="shared" si="26"/>
        <v>250</v>
      </c>
      <c r="F303" s="51"/>
      <c r="G303" s="51">
        <v>250</v>
      </c>
      <c r="H303" s="28">
        <f t="shared" ref="H303:H366" si="29">I303+J303</f>
        <v>0</v>
      </c>
      <c r="I303" s="51"/>
      <c r="J303" s="51"/>
      <c r="K303" s="28">
        <f t="shared" si="28"/>
        <v>250</v>
      </c>
      <c r="L303" s="28">
        <f t="shared" si="27"/>
        <v>0</v>
      </c>
      <c r="M303" s="28">
        <f t="shared" si="27"/>
        <v>250</v>
      </c>
    </row>
    <row r="304" spans="1:13" ht="151.5" customHeight="1">
      <c r="A304" s="120" t="s">
        <v>295</v>
      </c>
      <c r="B304" s="77" t="s">
        <v>294</v>
      </c>
      <c r="C304" s="48"/>
      <c r="D304" s="49"/>
      <c r="E304" s="50">
        <f t="shared" si="26"/>
        <v>96.1</v>
      </c>
      <c r="F304" s="51">
        <f>F305</f>
        <v>96.1</v>
      </c>
      <c r="G304" s="51"/>
      <c r="H304" s="28">
        <f t="shared" si="29"/>
        <v>0</v>
      </c>
      <c r="I304" s="51">
        <f>I305</f>
        <v>0</v>
      </c>
      <c r="J304" s="52"/>
      <c r="K304" s="28">
        <f t="shared" si="28"/>
        <v>96.1</v>
      </c>
      <c r="L304" s="28">
        <f t="shared" si="27"/>
        <v>96.1</v>
      </c>
      <c r="M304" s="28">
        <f t="shared" si="27"/>
        <v>0</v>
      </c>
    </row>
    <row r="305" spans="1:13" ht="69.75" customHeight="1">
      <c r="A305" s="73" t="s">
        <v>78</v>
      </c>
      <c r="B305" s="77" t="s">
        <v>294</v>
      </c>
      <c r="C305" s="48" t="s">
        <v>23</v>
      </c>
      <c r="D305" s="49"/>
      <c r="E305" s="50">
        <f t="shared" si="26"/>
        <v>96.1</v>
      </c>
      <c r="F305" s="51">
        <f>F306</f>
        <v>96.1</v>
      </c>
      <c r="G305" s="51"/>
      <c r="H305" s="28">
        <f t="shared" si="29"/>
        <v>0</v>
      </c>
      <c r="I305" s="51">
        <f>I306</f>
        <v>0</v>
      </c>
      <c r="J305" s="52"/>
      <c r="K305" s="28">
        <f t="shared" si="28"/>
        <v>96.1</v>
      </c>
      <c r="L305" s="28">
        <f t="shared" si="27"/>
        <v>96.1</v>
      </c>
      <c r="M305" s="28">
        <f t="shared" si="27"/>
        <v>0</v>
      </c>
    </row>
    <row r="306" spans="1:13">
      <c r="A306" s="47" t="s">
        <v>40</v>
      </c>
      <c r="B306" s="77" t="s">
        <v>294</v>
      </c>
      <c r="C306" s="48" t="s">
        <v>23</v>
      </c>
      <c r="D306" s="49" t="s">
        <v>39</v>
      </c>
      <c r="E306" s="50">
        <f t="shared" si="26"/>
        <v>96.1</v>
      </c>
      <c r="F306" s="51">
        <v>96.1</v>
      </c>
      <c r="G306" s="51"/>
      <c r="H306" s="28">
        <f t="shared" si="29"/>
        <v>0</v>
      </c>
      <c r="I306" s="51"/>
      <c r="J306" s="52"/>
      <c r="K306" s="28">
        <f t="shared" si="28"/>
        <v>96.1</v>
      </c>
      <c r="L306" s="28">
        <f t="shared" si="27"/>
        <v>96.1</v>
      </c>
      <c r="M306" s="28">
        <f t="shared" si="27"/>
        <v>0</v>
      </c>
    </row>
    <row r="307" spans="1:13" ht="219" customHeight="1">
      <c r="A307" s="121" t="s">
        <v>296</v>
      </c>
      <c r="B307" s="122" t="s">
        <v>297</v>
      </c>
      <c r="C307" s="48"/>
      <c r="D307" s="49"/>
      <c r="E307" s="50">
        <f>E308</f>
        <v>26.3</v>
      </c>
      <c r="F307" s="50">
        <f t="shared" ref="F307:G307" si="30">F308</f>
        <v>26.3</v>
      </c>
      <c r="G307" s="50">
        <f t="shared" si="30"/>
        <v>0</v>
      </c>
      <c r="H307" s="28">
        <f t="shared" si="29"/>
        <v>0</v>
      </c>
      <c r="I307" s="51">
        <f>I308</f>
        <v>0</v>
      </c>
      <c r="J307" s="51">
        <f>J308</f>
        <v>0</v>
      </c>
      <c r="K307" s="28">
        <f>E307+H307</f>
        <v>26.3</v>
      </c>
      <c r="L307" s="28">
        <f>F307+I307</f>
        <v>26.3</v>
      </c>
      <c r="M307" s="28">
        <f>G307+J307</f>
        <v>0</v>
      </c>
    </row>
    <row r="308" spans="1:13" ht="71.25" customHeight="1">
      <c r="A308" s="73" t="s">
        <v>78</v>
      </c>
      <c r="B308" s="122" t="s">
        <v>297</v>
      </c>
      <c r="C308" s="48" t="s">
        <v>23</v>
      </c>
      <c r="D308" s="49"/>
      <c r="E308" s="50">
        <f>F308+G308</f>
        <v>26.3</v>
      </c>
      <c r="F308" s="51">
        <f>F309</f>
        <v>26.3</v>
      </c>
      <c r="G308" s="51"/>
      <c r="H308" s="28">
        <f t="shared" si="29"/>
        <v>0</v>
      </c>
      <c r="I308" s="51">
        <f>I309</f>
        <v>0</v>
      </c>
      <c r="J308" s="52">
        <f>J309</f>
        <v>0</v>
      </c>
      <c r="K308" s="28">
        <f t="shared" ref="K308:M312" si="31">E308+H308</f>
        <v>26.3</v>
      </c>
      <c r="L308" s="28">
        <f t="shared" si="31"/>
        <v>26.3</v>
      </c>
      <c r="M308" s="28">
        <f t="shared" si="31"/>
        <v>0</v>
      </c>
    </row>
    <row r="309" spans="1:13">
      <c r="A309" s="47" t="s">
        <v>40</v>
      </c>
      <c r="B309" s="122" t="s">
        <v>297</v>
      </c>
      <c r="C309" s="48" t="s">
        <v>23</v>
      </c>
      <c r="D309" s="49" t="s">
        <v>39</v>
      </c>
      <c r="E309" s="50">
        <f>F309+G309</f>
        <v>26.3</v>
      </c>
      <c r="F309" s="51">
        <v>26.3</v>
      </c>
      <c r="G309" s="51"/>
      <c r="H309" s="28">
        <f t="shared" si="29"/>
        <v>0</v>
      </c>
      <c r="I309" s="51"/>
      <c r="J309" s="52"/>
      <c r="K309" s="28">
        <f t="shared" si="31"/>
        <v>26.3</v>
      </c>
      <c r="L309" s="28">
        <f t="shared" si="31"/>
        <v>26.3</v>
      </c>
      <c r="M309" s="28">
        <f t="shared" si="31"/>
        <v>0</v>
      </c>
    </row>
    <row r="310" spans="1:13" ht="235.5" customHeight="1">
      <c r="A310" s="121" t="s">
        <v>305</v>
      </c>
      <c r="B310" s="122" t="s">
        <v>304</v>
      </c>
      <c r="C310" s="48"/>
      <c r="D310" s="49"/>
      <c r="E310" s="50">
        <f t="shared" ref="E310:E312" si="32">F310+G310</f>
        <v>1160.9000000000001</v>
      </c>
      <c r="F310" s="51">
        <f>F311</f>
        <v>0</v>
      </c>
      <c r="G310" s="51">
        <f>G311</f>
        <v>1160.9000000000001</v>
      </c>
      <c r="H310" s="28">
        <f t="shared" si="29"/>
        <v>0</v>
      </c>
      <c r="I310" s="51">
        <f>I311</f>
        <v>0</v>
      </c>
      <c r="J310" s="51">
        <f>J311</f>
        <v>0</v>
      </c>
      <c r="K310" s="28">
        <f t="shared" si="31"/>
        <v>1160.9000000000001</v>
      </c>
      <c r="L310" s="28">
        <f t="shared" si="31"/>
        <v>0</v>
      </c>
      <c r="M310" s="28">
        <f t="shared" si="31"/>
        <v>1160.9000000000001</v>
      </c>
    </row>
    <row r="311" spans="1:13" ht="68.25" customHeight="1">
      <c r="A311" s="73" t="s">
        <v>78</v>
      </c>
      <c r="B311" s="122" t="s">
        <v>304</v>
      </c>
      <c r="C311" s="48" t="s">
        <v>23</v>
      </c>
      <c r="D311" s="49"/>
      <c r="E311" s="50">
        <f t="shared" si="32"/>
        <v>1160.9000000000001</v>
      </c>
      <c r="F311" s="51">
        <f>F312</f>
        <v>0</v>
      </c>
      <c r="G311" s="51">
        <f>G312</f>
        <v>1160.9000000000001</v>
      </c>
      <c r="H311" s="28">
        <f t="shared" si="29"/>
        <v>0</v>
      </c>
      <c r="I311" s="51">
        <f>I312</f>
        <v>0</v>
      </c>
      <c r="J311" s="51">
        <f>J312</f>
        <v>0</v>
      </c>
      <c r="K311" s="28">
        <f t="shared" si="31"/>
        <v>1160.9000000000001</v>
      </c>
      <c r="L311" s="28">
        <f t="shared" si="31"/>
        <v>0</v>
      </c>
      <c r="M311" s="28">
        <f t="shared" si="31"/>
        <v>1160.9000000000001</v>
      </c>
    </row>
    <row r="312" spans="1:13">
      <c r="A312" s="47" t="s">
        <v>40</v>
      </c>
      <c r="B312" s="122" t="s">
        <v>304</v>
      </c>
      <c r="C312" s="48" t="s">
        <v>23</v>
      </c>
      <c r="D312" s="49" t="s">
        <v>39</v>
      </c>
      <c r="E312" s="50">
        <f t="shared" si="32"/>
        <v>1160.9000000000001</v>
      </c>
      <c r="F312" s="51"/>
      <c r="G312" s="51">
        <v>1160.9000000000001</v>
      </c>
      <c r="H312" s="28">
        <f t="shared" si="29"/>
        <v>0</v>
      </c>
      <c r="I312" s="51"/>
      <c r="J312" s="52"/>
      <c r="K312" s="28">
        <f t="shared" si="31"/>
        <v>1160.9000000000001</v>
      </c>
      <c r="L312" s="28">
        <f t="shared" si="31"/>
        <v>0</v>
      </c>
      <c r="M312" s="28">
        <f t="shared" si="31"/>
        <v>1160.9000000000001</v>
      </c>
    </row>
    <row r="313" spans="1:13" ht="191.25">
      <c r="A313" s="116" t="s">
        <v>76</v>
      </c>
      <c r="B313" s="55" t="s">
        <v>75</v>
      </c>
      <c r="C313" s="48" t="s">
        <v>4</v>
      </c>
      <c r="D313" s="49"/>
      <c r="E313" s="50">
        <f t="shared" si="26"/>
        <v>60697.599999999999</v>
      </c>
      <c r="F313" s="109">
        <f>F314</f>
        <v>0</v>
      </c>
      <c r="G313" s="51">
        <f>G314</f>
        <v>60697.599999999999</v>
      </c>
      <c r="H313" s="28">
        <f t="shared" si="29"/>
        <v>-18.899999999999999</v>
      </c>
      <c r="I313" s="110">
        <f>I314</f>
        <v>0</v>
      </c>
      <c r="J313" s="52">
        <f>J314</f>
        <v>-18.899999999999999</v>
      </c>
      <c r="K313" s="28">
        <f t="shared" si="28"/>
        <v>60678.7</v>
      </c>
      <c r="L313" s="28">
        <f t="shared" si="27"/>
        <v>0</v>
      </c>
      <c r="M313" s="28">
        <f t="shared" si="27"/>
        <v>60678.7</v>
      </c>
    </row>
    <row r="314" spans="1:13" ht="62.25" customHeight="1">
      <c r="A314" s="73" t="s">
        <v>32</v>
      </c>
      <c r="B314" s="55" t="s">
        <v>75</v>
      </c>
      <c r="C314" s="48" t="s">
        <v>23</v>
      </c>
      <c r="D314" s="49"/>
      <c r="E314" s="50">
        <f t="shared" si="26"/>
        <v>60697.599999999999</v>
      </c>
      <c r="F314" s="109">
        <f>F315</f>
        <v>0</v>
      </c>
      <c r="G314" s="51">
        <f>G315</f>
        <v>60697.599999999999</v>
      </c>
      <c r="H314" s="28">
        <f t="shared" si="29"/>
        <v>-18.899999999999999</v>
      </c>
      <c r="I314" s="110">
        <f>I315</f>
        <v>0</v>
      </c>
      <c r="J314" s="52">
        <f>J315</f>
        <v>-18.899999999999999</v>
      </c>
      <c r="K314" s="28">
        <f t="shared" si="28"/>
        <v>60678.7</v>
      </c>
      <c r="L314" s="28">
        <f t="shared" si="27"/>
        <v>0</v>
      </c>
      <c r="M314" s="28">
        <f t="shared" si="27"/>
        <v>60678.7</v>
      </c>
    </row>
    <row r="315" spans="1:13">
      <c r="A315" s="47" t="s">
        <v>40</v>
      </c>
      <c r="B315" s="55" t="s">
        <v>75</v>
      </c>
      <c r="C315" s="48" t="s">
        <v>23</v>
      </c>
      <c r="D315" s="49" t="s">
        <v>39</v>
      </c>
      <c r="E315" s="50">
        <f t="shared" si="26"/>
        <v>60697.599999999999</v>
      </c>
      <c r="F315" s="29"/>
      <c r="G315" s="52">
        <v>60697.599999999999</v>
      </c>
      <c r="H315" s="28">
        <f t="shared" si="29"/>
        <v>-18.899999999999999</v>
      </c>
      <c r="I315" s="27"/>
      <c r="J315" s="52">
        <f>'[1]попр декабрь (2)'!$H$467</f>
        <v>-18.899999999999999</v>
      </c>
      <c r="K315" s="28">
        <f t="shared" si="28"/>
        <v>60678.7</v>
      </c>
      <c r="L315" s="28">
        <f t="shared" si="27"/>
        <v>0</v>
      </c>
      <c r="M315" s="28">
        <f t="shared" si="27"/>
        <v>60678.7</v>
      </c>
    </row>
    <row r="316" spans="1:13" ht="169.5" customHeight="1">
      <c r="A316" s="123" t="s">
        <v>74</v>
      </c>
      <c r="B316" s="55" t="s">
        <v>73</v>
      </c>
      <c r="C316" s="48"/>
      <c r="D316" s="49"/>
      <c r="E316" s="50">
        <f t="shared" si="26"/>
        <v>2658.1</v>
      </c>
      <c r="F316" s="51">
        <f>F317</f>
        <v>0</v>
      </c>
      <c r="G316" s="51">
        <f>G317</f>
        <v>2658.1</v>
      </c>
      <c r="H316" s="28">
        <f t="shared" si="29"/>
        <v>267</v>
      </c>
      <c r="I316" s="110">
        <f>I317</f>
        <v>0</v>
      </c>
      <c r="J316" s="111">
        <f>J317</f>
        <v>267</v>
      </c>
      <c r="K316" s="28">
        <f t="shared" si="28"/>
        <v>2925.1</v>
      </c>
      <c r="L316" s="28">
        <f t="shared" si="27"/>
        <v>0</v>
      </c>
      <c r="M316" s="28">
        <f t="shared" si="27"/>
        <v>2925.1</v>
      </c>
    </row>
    <row r="317" spans="1:13" ht="67.5" customHeight="1">
      <c r="A317" s="73" t="s">
        <v>32</v>
      </c>
      <c r="B317" s="55" t="s">
        <v>73</v>
      </c>
      <c r="C317" s="48" t="s">
        <v>23</v>
      </c>
      <c r="D317" s="49"/>
      <c r="E317" s="50">
        <f t="shared" si="26"/>
        <v>2658.1</v>
      </c>
      <c r="F317" s="51">
        <f>F318</f>
        <v>0</v>
      </c>
      <c r="G317" s="51">
        <f>G318</f>
        <v>2658.1</v>
      </c>
      <c r="H317" s="28">
        <f t="shared" si="29"/>
        <v>267</v>
      </c>
      <c r="I317" s="110">
        <f>I318</f>
        <v>0</v>
      </c>
      <c r="J317" s="111">
        <f>J318</f>
        <v>267</v>
      </c>
      <c r="K317" s="28">
        <f t="shared" si="28"/>
        <v>2925.1</v>
      </c>
      <c r="L317" s="28">
        <f t="shared" si="27"/>
        <v>0</v>
      </c>
      <c r="M317" s="28">
        <f t="shared" si="27"/>
        <v>2925.1</v>
      </c>
    </row>
    <row r="318" spans="1:13">
      <c r="A318" s="47" t="s">
        <v>40</v>
      </c>
      <c r="B318" s="55" t="s">
        <v>73</v>
      </c>
      <c r="C318" s="48" t="s">
        <v>23</v>
      </c>
      <c r="D318" s="49" t="s">
        <v>39</v>
      </c>
      <c r="E318" s="50">
        <f t="shared" si="26"/>
        <v>2658.1</v>
      </c>
      <c r="F318" s="51"/>
      <c r="G318" s="52">
        <v>2658.1</v>
      </c>
      <c r="H318" s="28">
        <f t="shared" si="29"/>
        <v>267</v>
      </c>
      <c r="I318" s="27"/>
      <c r="J318" s="51">
        <f>'[1]попр декабрь (2)'!$H$470</f>
        <v>267</v>
      </c>
      <c r="K318" s="28">
        <f t="shared" si="28"/>
        <v>2925.1</v>
      </c>
      <c r="L318" s="28">
        <f t="shared" si="27"/>
        <v>0</v>
      </c>
      <c r="M318" s="28">
        <f t="shared" si="27"/>
        <v>2925.1</v>
      </c>
    </row>
    <row r="319" spans="1:13" ht="141.75" customHeight="1">
      <c r="A319" s="123" t="s">
        <v>72</v>
      </c>
      <c r="B319" s="55" t="s">
        <v>71</v>
      </c>
      <c r="C319" s="48"/>
      <c r="D319" s="49"/>
      <c r="E319" s="50">
        <f t="shared" si="26"/>
        <v>1636.1</v>
      </c>
      <c r="F319" s="51">
        <f>F320</f>
        <v>0</v>
      </c>
      <c r="G319" s="51">
        <f>G320</f>
        <v>1636.1</v>
      </c>
      <c r="H319" s="28">
        <f t="shared" si="29"/>
        <v>0</v>
      </c>
      <c r="I319" s="108">
        <f>I320</f>
        <v>0</v>
      </c>
      <c r="J319" s="51">
        <f>J320</f>
        <v>0</v>
      </c>
      <c r="K319" s="28">
        <f t="shared" si="28"/>
        <v>1636.1</v>
      </c>
      <c r="L319" s="28">
        <f t="shared" si="27"/>
        <v>0</v>
      </c>
      <c r="M319" s="28">
        <f t="shared" si="27"/>
        <v>1636.1</v>
      </c>
    </row>
    <row r="320" spans="1:13" ht="70.5" customHeight="1">
      <c r="A320" s="73" t="s">
        <v>32</v>
      </c>
      <c r="B320" s="55" t="s">
        <v>71</v>
      </c>
      <c r="C320" s="48" t="s">
        <v>23</v>
      </c>
      <c r="D320" s="49"/>
      <c r="E320" s="50">
        <f t="shared" si="26"/>
        <v>1636.1</v>
      </c>
      <c r="F320" s="51">
        <f>F321</f>
        <v>0</v>
      </c>
      <c r="G320" s="51">
        <f>G321</f>
        <v>1636.1</v>
      </c>
      <c r="H320" s="28">
        <f t="shared" si="29"/>
        <v>0</v>
      </c>
      <c r="I320" s="110">
        <f>I321</f>
        <v>0</v>
      </c>
      <c r="J320" s="51">
        <f>J321</f>
        <v>0</v>
      </c>
      <c r="K320" s="28">
        <f t="shared" si="28"/>
        <v>1636.1</v>
      </c>
      <c r="L320" s="28">
        <f t="shared" si="27"/>
        <v>0</v>
      </c>
      <c r="M320" s="28">
        <f t="shared" si="27"/>
        <v>1636.1</v>
      </c>
    </row>
    <row r="321" spans="1:13">
      <c r="A321" s="47" t="s">
        <v>40</v>
      </c>
      <c r="B321" s="55" t="s">
        <v>71</v>
      </c>
      <c r="C321" s="48" t="s">
        <v>23</v>
      </c>
      <c r="D321" s="49" t="s">
        <v>39</v>
      </c>
      <c r="E321" s="50">
        <f t="shared" si="26"/>
        <v>1636.1</v>
      </c>
      <c r="F321" s="51"/>
      <c r="G321" s="52">
        <v>1636.1</v>
      </c>
      <c r="H321" s="28">
        <f t="shared" si="29"/>
        <v>0</v>
      </c>
      <c r="I321" s="27"/>
      <c r="J321" s="51"/>
      <c r="K321" s="28">
        <f t="shared" si="28"/>
        <v>1636.1</v>
      </c>
      <c r="L321" s="28">
        <f t="shared" si="27"/>
        <v>0</v>
      </c>
      <c r="M321" s="28">
        <f t="shared" si="27"/>
        <v>1636.1</v>
      </c>
    </row>
    <row r="322" spans="1:13" ht="158.25" customHeight="1">
      <c r="A322" s="117" t="s">
        <v>70</v>
      </c>
      <c r="B322" s="55" t="s">
        <v>69</v>
      </c>
      <c r="C322" s="48"/>
      <c r="D322" s="49"/>
      <c r="E322" s="50">
        <f t="shared" si="26"/>
        <v>3234.8</v>
      </c>
      <c r="F322" s="51">
        <f>F323</f>
        <v>3234.8</v>
      </c>
      <c r="G322" s="51">
        <f>G323</f>
        <v>0</v>
      </c>
      <c r="H322" s="28">
        <f t="shared" si="29"/>
        <v>-73.7</v>
      </c>
      <c r="I322" s="52">
        <f>I323</f>
        <v>-73.7</v>
      </c>
      <c r="J322" s="52"/>
      <c r="K322" s="28">
        <f t="shared" si="28"/>
        <v>3161.1000000000004</v>
      </c>
      <c r="L322" s="28">
        <f t="shared" si="27"/>
        <v>3161.1000000000004</v>
      </c>
      <c r="M322" s="28">
        <f t="shared" si="27"/>
        <v>0</v>
      </c>
    </row>
    <row r="323" spans="1:13" ht="71.25" customHeight="1">
      <c r="A323" s="73" t="s">
        <v>32</v>
      </c>
      <c r="B323" s="55" t="s">
        <v>69</v>
      </c>
      <c r="C323" s="48" t="s">
        <v>23</v>
      </c>
      <c r="D323" s="49"/>
      <c r="E323" s="50">
        <f t="shared" si="26"/>
        <v>3234.8</v>
      </c>
      <c r="F323" s="51">
        <f>F324</f>
        <v>3234.8</v>
      </c>
      <c r="G323" s="51">
        <f>G324</f>
        <v>0</v>
      </c>
      <c r="H323" s="28">
        <f t="shared" si="29"/>
        <v>-73.7</v>
      </c>
      <c r="I323" s="110">
        <f>I324</f>
        <v>-73.7</v>
      </c>
      <c r="J323" s="110"/>
      <c r="K323" s="28">
        <f t="shared" si="28"/>
        <v>3161.1000000000004</v>
      </c>
      <c r="L323" s="28">
        <f t="shared" si="27"/>
        <v>3161.1000000000004</v>
      </c>
      <c r="M323" s="28">
        <f t="shared" si="27"/>
        <v>0</v>
      </c>
    </row>
    <row r="324" spans="1:13">
      <c r="A324" s="47" t="s">
        <v>40</v>
      </c>
      <c r="B324" s="55" t="s">
        <v>69</v>
      </c>
      <c r="C324" s="48" t="s">
        <v>23</v>
      </c>
      <c r="D324" s="49" t="s">
        <v>39</v>
      </c>
      <c r="E324" s="50">
        <f t="shared" si="26"/>
        <v>3234.8</v>
      </c>
      <c r="F324" s="51">
        <v>3234.8</v>
      </c>
      <c r="G324" s="52"/>
      <c r="H324" s="28">
        <f t="shared" si="29"/>
        <v>-73.7</v>
      </c>
      <c r="I324" s="27">
        <f>'[1]попр декабрь (2)'!$H$504</f>
        <v>-73.7</v>
      </c>
      <c r="J324" s="27"/>
      <c r="K324" s="28">
        <f t="shared" si="28"/>
        <v>3161.1000000000004</v>
      </c>
      <c r="L324" s="28">
        <f t="shared" si="27"/>
        <v>3161.1000000000004</v>
      </c>
      <c r="M324" s="28">
        <f t="shared" si="27"/>
        <v>0</v>
      </c>
    </row>
    <row r="325" spans="1:13" ht="54.75" customHeight="1">
      <c r="A325" s="124" t="s">
        <v>68</v>
      </c>
      <c r="B325" s="54" t="s">
        <v>67</v>
      </c>
      <c r="C325" s="24"/>
      <c r="D325" s="25"/>
      <c r="E325" s="50">
        <f t="shared" si="26"/>
        <v>1289.9000000000001</v>
      </c>
      <c r="F325" s="29">
        <f>F326+F329+F332</f>
        <v>1289.9000000000001</v>
      </c>
      <c r="G325" s="29">
        <f>G326+G329+G332</f>
        <v>0</v>
      </c>
      <c r="H325" s="28">
        <f t="shared" si="29"/>
        <v>-191.6</v>
      </c>
      <c r="I325" s="29">
        <f>I326+I329+I332</f>
        <v>-191.6</v>
      </c>
      <c r="J325" s="29">
        <f>J326</f>
        <v>0</v>
      </c>
      <c r="K325" s="30">
        <f t="shared" si="28"/>
        <v>1098.3000000000002</v>
      </c>
      <c r="L325" s="30">
        <f t="shared" si="28"/>
        <v>1098.3000000000002</v>
      </c>
      <c r="M325" s="30">
        <f t="shared" si="28"/>
        <v>0</v>
      </c>
    </row>
    <row r="326" spans="1:13" ht="148.5" customHeight="1">
      <c r="A326" s="47" t="s">
        <v>66</v>
      </c>
      <c r="B326" s="55" t="s">
        <v>65</v>
      </c>
      <c r="C326" s="48"/>
      <c r="D326" s="49"/>
      <c r="E326" s="50">
        <f t="shared" si="26"/>
        <v>54.7</v>
      </c>
      <c r="F326" s="51">
        <f>F327</f>
        <v>54.7</v>
      </c>
      <c r="G326" s="52"/>
      <c r="H326" s="28">
        <f t="shared" si="29"/>
        <v>-1.7</v>
      </c>
      <c r="I326" s="51">
        <f>I327</f>
        <v>-1.7</v>
      </c>
      <c r="J326" s="110"/>
      <c r="K326" s="28">
        <f t="shared" si="28"/>
        <v>53</v>
      </c>
      <c r="L326" s="28">
        <f t="shared" si="28"/>
        <v>53</v>
      </c>
      <c r="M326" s="28">
        <f t="shared" si="28"/>
        <v>0</v>
      </c>
    </row>
    <row r="327" spans="1:13" ht="73.5" customHeight="1">
      <c r="A327" s="73" t="s">
        <v>32</v>
      </c>
      <c r="B327" s="55" t="s">
        <v>65</v>
      </c>
      <c r="C327" s="48" t="s">
        <v>23</v>
      </c>
      <c r="D327" s="49"/>
      <c r="E327" s="50">
        <f t="shared" si="26"/>
        <v>54.7</v>
      </c>
      <c r="F327" s="51">
        <f>F328</f>
        <v>54.7</v>
      </c>
      <c r="G327" s="52"/>
      <c r="H327" s="28">
        <f t="shared" si="29"/>
        <v>-1.7</v>
      </c>
      <c r="I327" s="51">
        <f>I328</f>
        <v>-1.7</v>
      </c>
      <c r="J327" s="110"/>
      <c r="K327" s="28">
        <f t="shared" si="28"/>
        <v>53</v>
      </c>
      <c r="L327" s="28">
        <f t="shared" si="28"/>
        <v>53</v>
      </c>
      <c r="M327" s="28">
        <f t="shared" si="28"/>
        <v>0</v>
      </c>
    </row>
    <row r="328" spans="1:13">
      <c r="A328" s="47" t="s">
        <v>64</v>
      </c>
      <c r="B328" s="55" t="s">
        <v>65</v>
      </c>
      <c r="C328" s="48" t="s">
        <v>23</v>
      </c>
      <c r="D328" s="49" t="s">
        <v>62</v>
      </c>
      <c r="E328" s="50">
        <f t="shared" si="26"/>
        <v>54.7</v>
      </c>
      <c r="F328" s="51">
        <v>54.7</v>
      </c>
      <c r="G328" s="52"/>
      <c r="H328" s="28">
        <f t="shared" si="29"/>
        <v>-1.7</v>
      </c>
      <c r="I328" s="51">
        <f>'[1]попр декабрь (2)'!$H$385</f>
        <v>-1.7</v>
      </c>
      <c r="J328" s="27"/>
      <c r="K328" s="28">
        <f t="shared" si="28"/>
        <v>53</v>
      </c>
      <c r="L328" s="28">
        <f t="shared" si="28"/>
        <v>53</v>
      </c>
      <c r="M328" s="28">
        <f t="shared" si="28"/>
        <v>0</v>
      </c>
    </row>
    <row r="329" spans="1:13" ht="129" customHeight="1">
      <c r="A329" s="118" t="s">
        <v>61</v>
      </c>
      <c r="B329" s="55" t="s">
        <v>60</v>
      </c>
      <c r="C329" s="48"/>
      <c r="D329" s="49"/>
      <c r="E329" s="50">
        <f t="shared" si="26"/>
        <v>1190.9000000000001</v>
      </c>
      <c r="F329" s="51">
        <f>F330</f>
        <v>1190.9000000000001</v>
      </c>
      <c r="G329" s="52"/>
      <c r="H329" s="28">
        <f t="shared" si="29"/>
        <v>-185.1</v>
      </c>
      <c r="I329" s="51">
        <f>I330</f>
        <v>-185.1</v>
      </c>
      <c r="J329" s="110"/>
      <c r="K329" s="28">
        <f t="shared" si="28"/>
        <v>1005.8000000000001</v>
      </c>
      <c r="L329" s="28">
        <f t="shared" si="28"/>
        <v>1005.8000000000001</v>
      </c>
      <c r="M329" s="28">
        <f t="shared" si="28"/>
        <v>0</v>
      </c>
    </row>
    <row r="330" spans="1:13" ht="64.5" customHeight="1">
      <c r="A330" s="73" t="s">
        <v>32</v>
      </c>
      <c r="B330" s="55" t="s">
        <v>60</v>
      </c>
      <c r="C330" s="48" t="s">
        <v>23</v>
      </c>
      <c r="D330" s="49"/>
      <c r="E330" s="50">
        <f t="shared" si="26"/>
        <v>1190.9000000000001</v>
      </c>
      <c r="F330" s="51">
        <f>F331</f>
        <v>1190.9000000000001</v>
      </c>
      <c r="G330" s="52"/>
      <c r="H330" s="28">
        <f t="shared" si="29"/>
        <v>-185.1</v>
      </c>
      <c r="I330" s="51">
        <f>I331</f>
        <v>-185.1</v>
      </c>
      <c r="J330" s="109">
        <f>J331</f>
        <v>0</v>
      </c>
      <c r="K330" s="28">
        <f t="shared" si="28"/>
        <v>1005.8000000000001</v>
      </c>
      <c r="L330" s="28">
        <f t="shared" si="28"/>
        <v>1005.8000000000001</v>
      </c>
      <c r="M330" s="28">
        <f t="shared" si="28"/>
        <v>0</v>
      </c>
    </row>
    <row r="331" spans="1:13">
      <c r="A331" s="47" t="s">
        <v>40</v>
      </c>
      <c r="B331" s="55" t="s">
        <v>60</v>
      </c>
      <c r="C331" s="48" t="s">
        <v>23</v>
      </c>
      <c r="D331" s="49" t="s">
        <v>39</v>
      </c>
      <c r="E331" s="50">
        <f t="shared" si="26"/>
        <v>1190.9000000000001</v>
      </c>
      <c r="F331" s="51">
        <v>1190.9000000000001</v>
      </c>
      <c r="G331" s="52"/>
      <c r="H331" s="28">
        <f t="shared" si="29"/>
        <v>-185.1</v>
      </c>
      <c r="I331" s="51">
        <f>'[1]попр декабрь (2)'!$H$510</f>
        <v>-185.1</v>
      </c>
      <c r="J331" s="27"/>
      <c r="K331" s="28">
        <f t="shared" si="28"/>
        <v>1005.8000000000001</v>
      </c>
      <c r="L331" s="28">
        <f t="shared" si="28"/>
        <v>1005.8000000000001</v>
      </c>
      <c r="M331" s="28">
        <f t="shared" si="28"/>
        <v>0</v>
      </c>
    </row>
    <row r="332" spans="1:13" ht="147" customHeight="1">
      <c r="A332" s="118" t="s">
        <v>59</v>
      </c>
      <c r="B332" s="55" t="s">
        <v>58</v>
      </c>
      <c r="C332" s="48"/>
      <c r="D332" s="49"/>
      <c r="E332" s="50">
        <f t="shared" si="26"/>
        <v>44.3</v>
      </c>
      <c r="F332" s="51">
        <f>F333</f>
        <v>44.3</v>
      </c>
      <c r="G332" s="51">
        <f>G333</f>
        <v>0</v>
      </c>
      <c r="H332" s="28">
        <f t="shared" si="29"/>
        <v>-4.8</v>
      </c>
      <c r="I332" s="111">
        <f>I333</f>
        <v>-4.8</v>
      </c>
      <c r="J332" s="110"/>
      <c r="K332" s="28">
        <f t="shared" si="28"/>
        <v>39.5</v>
      </c>
      <c r="L332" s="28">
        <f t="shared" si="28"/>
        <v>39.5</v>
      </c>
      <c r="M332" s="28">
        <f t="shared" si="28"/>
        <v>0</v>
      </c>
    </row>
    <row r="333" spans="1:13" ht="69.75" customHeight="1">
      <c r="A333" s="73" t="s">
        <v>32</v>
      </c>
      <c r="B333" s="55" t="s">
        <v>58</v>
      </c>
      <c r="C333" s="48" t="s">
        <v>23</v>
      </c>
      <c r="D333" s="49"/>
      <c r="E333" s="50">
        <f t="shared" si="26"/>
        <v>44.3</v>
      </c>
      <c r="F333" s="51">
        <f>F334</f>
        <v>44.3</v>
      </c>
      <c r="G333" s="51">
        <f>G334</f>
        <v>0</v>
      </c>
      <c r="H333" s="28">
        <f t="shared" si="29"/>
        <v>-4.8</v>
      </c>
      <c r="I333" s="111">
        <f>I334</f>
        <v>-4.8</v>
      </c>
      <c r="J333" s="110"/>
      <c r="K333" s="28">
        <f t="shared" si="28"/>
        <v>39.5</v>
      </c>
      <c r="L333" s="28">
        <f t="shared" si="28"/>
        <v>39.5</v>
      </c>
      <c r="M333" s="28">
        <f t="shared" si="28"/>
        <v>0</v>
      </c>
    </row>
    <row r="334" spans="1:13">
      <c r="A334" s="47" t="s">
        <v>40</v>
      </c>
      <c r="B334" s="55" t="s">
        <v>58</v>
      </c>
      <c r="C334" s="48" t="s">
        <v>23</v>
      </c>
      <c r="D334" s="49" t="s">
        <v>39</v>
      </c>
      <c r="E334" s="50">
        <f t="shared" si="26"/>
        <v>44.3</v>
      </c>
      <c r="F334" s="51">
        <v>44.3</v>
      </c>
      <c r="G334" s="52"/>
      <c r="H334" s="28">
        <f t="shared" si="29"/>
        <v>-4.8</v>
      </c>
      <c r="I334" s="51">
        <f>'[1]попр декабрь (2)'!$H$519</f>
        <v>-4.8</v>
      </c>
      <c r="J334" s="27"/>
      <c r="K334" s="28">
        <f t="shared" si="28"/>
        <v>39.5</v>
      </c>
      <c r="L334" s="28">
        <f t="shared" si="28"/>
        <v>39.5</v>
      </c>
      <c r="M334" s="28">
        <f t="shared" si="28"/>
        <v>0</v>
      </c>
    </row>
    <row r="335" spans="1:13" ht="62.25" customHeight="1">
      <c r="A335" s="23" t="s">
        <v>57</v>
      </c>
      <c r="B335" s="24" t="s">
        <v>56</v>
      </c>
      <c r="C335" s="24"/>
      <c r="D335" s="25"/>
      <c r="E335" s="26">
        <f t="shared" si="26"/>
        <v>755.1</v>
      </c>
      <c r="F335" s="29">
        <f>F336+F339</f>
        <v>718</v>
      </c>
      <c r="G335" s="29">
        <f>G336+G339</f>
        <v>37.1</v>
      </c>
      <c r="H335" s="28">
        <f t="shared" si="29"/>
        <v>0</v>
      </c>
      <c r="I335" s="27">
        <f>I336+I339+I344+I342</f>
        <v>0</v>
      </c>
      <c r="J335" s="27">
        <f>J336+J339+J344+J342</f>
        <v>0</v>
      </c>
      <c r="K335" s="30">
        <f t="shared" si="28"/>
        <v>755.1</v>
      </c>
      <c r="L335" s="30">
        <f t="shared" si="28"/>
        <v>718</v>
      </c>
      <c r="M335" s="30">
        <f t="shared" si="28"/>
        <v>37.1</v>
      </c>
    </row>
    <row r="336" spans="1:13" ht="214.5" customHeight="1">
      <c r="A336" s="123" t="s">
        <v>55</v>
      </c>
      <c r="B336" s="55" t="s">
        <v>54</v>
      </c>
      <c r="C336" s="48"/>
      <c r="D336" s="49"/>
      <c r="E336" s="50">
        <f t="shared" si="26"/>
        <v>37.1</v>
      </c>
      <c r="F336" s="51">
        <f>F337</f>
        <v>0</v>
      </c>
      <c r="G336" s="51">
        <f>G337</f>
        <v>37.1</v>
      </c>
      <c r="H336" s="28">
        <f t="shared" si="29"/>
        <v>0</v>
      </c>
      <c r="I336" s="52">
        <f>I337</f>
        <v>0</v>
      </c>
      <c r="J336" s="52">
        <f>J337</f>
        <v>0</v>
      </c>
      <c r="K336" s="28">
        <f t="shared" si="28"/>
        <v>37.1</v>
      </c>
      <c r="L336" s="28">
        <f t="shared" si="28"/>
        <v>0</v>
      </c>
      <c r="M336" s="28">
        <f t="shared" si="28"/>
        <v>37.1</v>
      </c>
    </row>
    <row r="337" spans="1:13" ht="30.75" customHeight="1">
      <c r="A337" s="71" t="s">
        <v>20</v>
      </c>
      <c r="B337" s="55" t="s">
        <v>54</v>
      </c>
      <c r="C337" s="48" t="s">
        <v>17</v>
      </c>
      <c r="D337" s="49"/>
      <c r="E337" s="50">
        <f t="shared" si="26"/>
        <v>37.1</v>
      </c>
      <c r="F337" s="51">
        <f>F338</f>
        <v>0</v>
      </c>
      <c r="G337" s="51">
        <f>G338</f>
        <v>37.1</v>
      </c>
      <c r="H337" s="28">
        <f t="shared" si="29"/>
        <v>0</v>
      </c>
      <c r="I337" s="52">
        <f>I338</f>
        <v>0</v>
      </c>
      <c r="J337" s="52">
        <f>J338</f>
        <v>0</v>
      </c>
      <c r="K337" s="28">
        <f t="shared" si="28"/>
        <v>37.1</v>
      </c>
      <c r="L337" s="28">
        <f t="shared" si="28"/>
        <v>0</v>
      </c>
      <c r="M337" s="28">
        <f t="shared" si="28"/>
        <v>37.1</v>
      </c>
    </row>
    <row r="338" spans="1:13" ht="22.5">
      <c r="A338" s="118" t="s">
        <v>49</v>
      </c>
      <c r="B338" s="55" t="s">
        <v>54</v>
      </c>
      <c r="C338" s="48" t="s">
        <v>17</v>
      </c>
      <c r="D338" s="49" t="s">
        <v>47</v>
      </c>
      <c r="E338" s="50">
        <f t="shared" si="26"/>
        <v>37.1</v>
      </c>
      <c r="F338" s="51"/>
      <c r="G338" s="52">
        <v>37.1</v>
      </c>
      <c r="H338" s="28">
        <f t="shared" si="29"/>
        <v>0</v>
      </c>
      <c r="I338" s="52"/>
      <c r="J338" s="52"/>
      <c r="K338" s="28">
        <f t="shared" si="28"/>
        <v>37.1</v>
      </c>
      <c r="L338" s="28">
        <f t="shared" si="28"/>
        <v>0</v>
      </c>
      <c r="M338" s="28">
        <f t="shared" si="28"/>
        <v>37.1</v>
      </c>
    </row>
    <row r="339" spans="1:13" ht="135.75" customHeight="1">
      <c r="A339" s="47" t="s">
        <v>53</v>
      </c>
      <c r="B339" s="55" t="s">
        <v>52</v>
      </c>
      <c r="C339" s="48"/>
      <c r="D339" s="49"/>
      <c r="E339" s="50">
        <f t="shared" si="26"/>
        <v>718</v>
      </c>
      <c r="F339" s="51">
        <f>F340+F342</f>
        <v>718</v>
      </c>
      <c r="G339" s="51">
        <f>G340+G342</f>
        <v>0</v>
      </c>
      <c r="H339" s="28">
        <f t="shared" si="29"/>
        <v>0</v>
      </c>
      <c r="I339" s="52">
        <f>I340</f>
        <v>0</v>
      </c>
      <c r="J339" s="52"/>
      <c r="K339" s="28">
        <f t="shared" ref="K339:M384" si="33">E339+H339</f>
        <v>718</v>
      </c>
      <c r="L339" s="28">
        <f t="shared" si="33"/>
        <v>718</v>
      </c>
      <c r="M339" s="28">
        <f t="shared" si="33"/>
        <v>0</v>
      </c>
    </row>
    <row r="340" spans="1:13" ht="66" customHeight="1">
      <c r="A340" s="73" t="s">
        <v>32</v>
      </c>
      <c r="B340" s="55" t="s">
        <v>52</v>
      </c>
      <c r="C340" s="48" t="s">
        <v>23</v>
      </c>
      <c r="D340" s="49"/>
      <c r="E340" s="50">
        <f t="shared" si="26"/>
        <v>680.9</v>
      </c>
      <c r="F340" s="51">
        <f>F341</f>
        <v>680.9</v>
      </c>
      <c r="G340" s="51">
        <f>G341</f>
        <v>0</v>
      </c>
      <c r="H340" s="28">
        <f t="shared" si="29"/>
        <v>0</v>
      </c>
      <c r="I340" s="52">
        <f>I341</f>
        <v>0</v>
      </c>
      <c r="J340" s="52"/>
      <c r="K340" s="28">
        <f t="shared" si="33"/>
        <v>680.9</v>
      </c>
      <c r="L340" s="28">
        <f t="shared" si="33"/>
        <v>680.9</v>
      </c>
      <c r="M340" s="28">
        <f t="shared" si="33"/>
        <v>0</v>
      </c>
    </row>
    <row r="341" spans="1:13" ht="22.5">
      <c r="A341" s="118" t="s">
        <v>49</v>
      </c>
      <c r="B341" s="55" t="s">
        <v>52</v>
      </c>
      <c r="C341" s="48" t="s">
        <v>23</v>
      </c>
      <c r="D341" s="49" t="s">
        <v>47</v>
      </c>
      <c r="E341" s="50">
        <f t="shared" si="26"/>
        <v>680.9</v>
      </c>
      <c r="F341" s="51">
        <v>680.9</v>
      </c>
      <c r="G341" s="52"/>
      <c r="H341" s="28">
        <f t="shared" si="29"/>
        <v>0</v>
      </c>
      <c r="I341" s="52"/>
      <c r="J341" s="52"/>
      <c r="K341" s="28">
        <f t="shared" si="33"/>
        <v>680.9</v>
      </c>
      <c r="L341" s="28">
        <f t="shared" si="33"/>
        <v>680.9</v>
      </c>
      <c r="M341" s="28">
        <f t="shared" si="33"/>
        <v>0</v>
      </c>
    </row>
    <row r="342" spans="1:13" ht="22.5">
      <c r="A342" s="71" t="s">
        <v>20</v>
      </c>
      <c r="B342" s="55" t="s">
        <v>52</v>
      </c>
      <c r="C342" s="48" t="s">
        <v>17</v>
      </c>
      <c r="D342" s="49"/>
      <c r="E342" s="50">
        <f t="shared" si="26"/>
        <v>37.1</v>
      </c>
      <c r="F342" s="51">
        <f>F343</f>
        <v>37.1</v>
      </c>
      <c r="G342" s="51">
        <f>G343</f>
        <v>0</v>
      </c>
      <c r="H342" s="28">
        <f t="shared" si="29"/>
        <v>0</v>
      </c>
      <c r="I342" s="52">
        <f>I343</f>
        <v>0</v>
      </c>
      <c r="J342" s="52"/>
      <c r="K342" s="28">
        <f t="shared" si="33"/>
        <v>37.1</v>
      </c>
      <c r="L342" s="28">
        <f t="shared" si="33"/>
        <v>37.1</v>
      </c>
      <c r="M342" s="28">
        <f t="shared" si="33"/>
        <v>0</v>
      </c>
    </row>
    <row r="343" spans="1:13" ht="22.5">
      <c r="A343" s="118" t="s">
        <v>49</v>
      </c>
      <c r="B343" s="55" t="s">
        <v>52</v>
      </c>
      <c r="C343" s="48" t="s">
        <v>17</v>
      </c>
      <c r="D343" s="49" t="s">
        <v>47</v>
      </c>
      <c r="E343" s="50">
        <f t="shared" si="26"/>
        <v>37.1</v>
      </c>
      <c r="F343" s="51">
        <v>37.1</v>
      </c>
      <c r="G343" s="52"/>
      <c r="H343" s="28">
        <f t="shared" si="29"/>
        <v>0</v>
      </c>
      <c r="I343" s="52"/>
      <c r="J343" s="52"/>
      <c r="K343" s="28">
        <f t="shared" si="33"/>
        <v>37.1</v>
      </c>
      <c r="L343" s="28">
        <f t="shared" si="33"/>
        <v>37.1</v>
      </c>
      <c r="M343" s="28">
        <f t="shared" si="33"/>
        <v>0</v>
      </c>
    </row>
    <row r="344" spans="1:13" ht="82.5" customHeight="1">
      <c r="A344" s="124" t="s">
        <v>51</v>
      </c>
      <c r="B344" s="24" t="s">
        <v>50</v>
      </c>
      <c r="C344" s="24"/>
      <c r="D344" s="25"/>
      <c r="E344" s="26">
        <f t="shared" si="26"/>
        <v>12</v>
      </c>
      <c r="F344" s="29">
        <f>F345</f>
        <v>12</v>
      </c>
      <c r="G344" s="27"/>
      <c r="H344" s="28">
        <f t="shared" si="29"/>
        <v>0</v>
      </c>
      <c r="I344" s="27"/>
      <c r="J344" s="27"/>
      <c r="K344" s="28">
        <f t="shared" si="33"/>
        <v>12</v>
      </c>
      <c r="L344" s="28">
        <f t="shared" si="33"/>
        <v>12</v>
      </c>
      <c r="M344" s="28">
        <f t="shared" si="33"/>
        <v>0</v>
      </c>
    </row>
    <row r="345" spans="1:13" ht="33.75">
      <c r="A345" s="47" t="s">
        <v>14</v>
      </c>
      <c r="B345" s="48" t="s">
        <v>50</v>
      </c>
      <c r="C345" s="48" t="s">
        <v>11</v>
      </c>
      <c r="D345" s="49"/>
      <c r="E345" s="50">
        <f t="shared" si="26"/>
        <v>12</v>
      </c>
      <c r="F345" s="51">
        <f>F346</f>
        <v>12</v>
      </c>
      <c r="G345" s="110"/>
      <c r="H345" s="28">
        <f t="shared" si="29"/>
        <v>0</v>
      </c>
      <c r="I345" s="110"/>
      <c r="J345" s="110"/>
      <c r="K345" s="28">
        <f t="shared" si="33"/>
        <v>12</v>
      </c>
      <c r="L345" s="28">
        <f t="shared" si="33"/>
        <v>12</v>
      </c>
      <c r="M345" s="28">
        <f t="shared" si="33"/>
        <v>0</v>
      </c>
    </row>
    <row r="346" spans="1:13" ht="22.5">
      <c r="A346" s="118" t="s">
        <v>49</v>
      </c>
      <c r="B346" s="55" t="s">
        <v>48</v>
      </c>
      <c r="C346" s="48" t="s">
        <v>11</v>
      </c>
      <c r="D346" s="49" t="s">
        <v>47</v>
      </c>
      <c r="E346" s="50">
        <f t="shared" ref="E346:E354" si="34">F346+G346</f>
        <v>12</v>
      </c>
      <c r="F346" s="51">
        <v>12</v>
      </c>
      <c r="G346" s="27"/>
      <c r="H346" s="28">
        <f t="shared" si="29"/>
        <v>0</v>
      </c>
      <c r="I346" s="27"/>
      <c r="J346" s="27"/>
      <c r="K346" s="28">
        <f t="shared" si="33"/>
        <v>12</v>
      </c>
      <c r="L346" s="28">
        <f t="shared" si="33"/>
        <v>12</v>
      </c>
      <c r="M346" s="28">
        <f t="shared" si="33"/>
        <v>0</v>
      </c>
    </row>
    <row r="347" spans="1:13" ht="94.5" customHeight="1">
      <c r="A347" s="70" t="s">
        <v>46</v>
      </c>
      <c r="B347" s="54" t="s">
        <v>45</v>
      </c>
      <c r="C347" s="24"/>
      <c r="D347" s="25"/>
      <c r="E347" s="26">
        <f t="shared" si="34"/>
        <v>10209</v>
      </c>
      <c r="F347" s="29">
        <f>F348+F366+F352+F360+F363+F357+F369</f>
        <v>9290</v>
      </c>
      <c r="G347" s="29">
        <f>G348+G366+G352+G360+G363+G357+G369</f>
        <v>919</v>
      </c>
      <c r="H347" s="28">
        <f>I347+J347</f>
        <v>-53.4</v>
      </c>
      <c r="I347" s="29">
        <f>I351+I352+I357+I360+I363+I366+I369</f>
        <v>-53.4</v>
      </c>
      <c r="J347" s="29">
        <f>J352+J357+J369+J348+J360+J363</f>
        <v>0</v>
      </c>
      <c r="K347" s="28">
        <f t="shared" si="33"/>
        <v>10155.6</v>
      </c>
      <c r="L347" s="28">
        <f t="shared" si="33"/>
        <v>9236.6</v>
      </c>
      <c r="M347" s="28">
        <f t="shared" si="33"/>
        <v>919</v>
      </c>
    </row>
    <row r="348" spans="1:13" ht="144.75" customHeight="1">
      <c r="A348" s="118" t="s">
        <v>44</v>
      </c>
      <c r="B348" s="55" t="s">
        <v>43</v>
      </c>
      <c r="C348" s="48"/>
      <c r="D348" s="49"/>
      <c r="E348" s="50">
        <f t="shared" si="34"/>
        <v>3350</v>
      </c>
      <c r="F348" s="51">
        <f>F349</f>
        <v>3350</v>
      </c>
      <c r="G348" s="52"/>
      <c r="H348" s="28">
        <f t="shared" si="29"/>
        <v>-1.6</v>
      </c>
      <c r="I348" s="28">
        <f>I349</f>
        <v>-1.6</v>
      </c>
      <c r="J348" s="28">
        <f>J349</f>
        <v>0</v>
      </c>
      <c r="K348" s="28">
        <f t="shared" si="33"/>
        <v>3348.4</v>
      </c>
      <c r="L348" s="28">
        <f t="shared" si="33"/>
        <v>3348.4</v>
      </c>
      <c r="M348" s="28">
        <f t="shared" si="33"/>
        <v>0</v>
      </c>
    </row>
    <row r="349" spans="1:13" ht="158.25" customHeight="1">
      <c r="A349" s="118" t="s">
        <v>42</v>
      </c>
      <c r="B349" s="55" t="s">
        <v>41</v>
      </c>
      <c r="C349" s="48"/>
      <c r="D349" s="49"/>
      <c r="E349" s="50">
        <f t="shared" si="34"/>
        <v>3350</v>
      </c>
      <c r="F349" s="51">
        <f>F350</f>
        <v>3350</v>
      </c>
      <c r="G349" s="52"/>
      <c r="H349" s="28">
        <f t="shared" si="29"/>
        <v>-1.6</v>
      </c>
      <c r="I349" s="109">
        <f>I350</f>
        <v>-1.6</v>
      </c>
      <c r="J349" s="110"/>
      <c r="K349" s="28">
        <f t="shared" si="33"/>
        <v>3348.4</v>
      </c>
      <c r="L349" s="28">
        <f t="shared" si="33"/>
        <v>3348.4</v>
      </c>
      <c r="M349" s="28">
        <f t="shared" si="33"/>
        <v>0</v>
      </c>
    </row>
    <row r="350" spans="1:13" ht="72.75" customHeight="1">
      <c r="A350" s="73" t="s">
        <v>32</v>
      </c>
      <c r="B350" s="55" t="s">
        <v>41</v>
      </c>
      <c r="C350" s="48" t="s">
        <v>23</v>
      </c>
      <c r="D350" s="49"/>
      <c r="E350" s="50">
        <f t="shared" si="34"/>
        <v>3350</v>
      </c>
      <c r="F350" s="51">
        <f>F351</f>
        <v>3350</v>
      </c>
      <c r="G350" s="52"/>
      <c r="H350" s="28">
        <f t="shared" si="29"/>
        <v>-1.6</v>
      </c>
      <c r="I350" s="109">
        <f>I351</f>
        <v>-1.6</v>
      </c>
      <c r="J350" s="110"/>
      <c r="K350" s="28">
        <f t="shared" si="33"/>
        <v>3348.4</v>
      </c>
      <c r="L350" s="28">
        <f t="shared" si="33"/>
        <v>3348.4</v>
      </c>
      <c r="M350" s="28">
        <f t="shared" si="33"/>
        <v>0</v>
      </c>
    </row>
    <row r="351" spans="1:13">
      <c r="A351" s="47" t="s">
        <v>40</v>
      </c>
      <c r="B351" s="55" t="s">
        <v>41</v>
      </c>
      <c r="C351" s="48" t="s">
        <v>23</v>
      </c>
      <c r="D351" s="49" t="s">
        <v>39</v>
      </c>
      <c r="E351" s="50">
        <f t="shared" si="34"/>
        <v>3350</v>
      </c>
      <c r="F351" s="51">
        <v>3350</v>
      </c>
      <c r="G351" s="27"/>
      <c r="H351" s="28">
        <f t="shared" si="29"/>
        <v>-1.6</v>
      </c>
      <c r="I351" s="29">
        <f>'[1]попр декабрь (2)'!$H$526</f>
        <v>-1.6</v>
      </c>
      <c r="J351" s="27"/>
      <c r="K351" s="28">
        <f t="shared" si="33"/>
        <v>3348.4</v>
      </c>
      <c r="L351" s="28">
        <f t="shared" si="33"/>
        <v>3348.4</v>
      </c>
      <c r="M351" s="28">
        <f t="shared" si="33"/>
        <v>0</v>
      </c>
    </row>
    <row r="352" spans="1:13" ht="164.25" customHeight="1">
      <c r="A352" s="87" t="s">
        <v>38</v>
      </c>
      <c r="B352" s="24" t="s">
        <v>36</v>
      </c>
      <c r="C352" s="24"/>
      <c r="D352" s="25"/>
      <c r="E352" s="26">
        <f t="shared" si="34"/>
        <v>590</v>
      </c>
      <c r="F352" s="29">
        <f>F353+F355</f>
        <v>590</v>
      </c>
      <c r="G352" s="29">
        <f>G353</f>
        <v>0</v>
      </c>
      <c r="H352" s="30">
        <f t="shared" si="29"/>
        <v>-48.8</v>
      </c>
      <c r="I352" s="29">
        <f>I353+I355</f>
        <v>-48.8</v>
      </c>
      <c r="J352" s="29">
        <f>J353+J355</f>
        <v>0</v>
      </c>
      <c r="K352" s="30">
        <f t="shared" si="33"/>
        <v>541.20000000000005</v>
      </c>
      <c r="L352" s="30">
        <f t="shared" si="33"/>
        <v>541.20000000000005</v>
      </c>
      <c r="M352" s="30">
        <f t="shared" si="33"/>
        <v>0</v>
      </c>
    </row>
    <row r="353" spans="1:13" ht="33.75">
      <c r="A353" s="63" t="s">
        <v>37</v>
      </c>
      <c r="B353" s="48" t="s">
        <v>36</v>
      </c>
      <c r="C353" s="48" t="s">
        <v>11</v>
      </c>
      <c r="D353" s="49"/>
      <c r="E353" s="50">
        <f t="shared" si="34"/>
        <v>24.6</v>
      </c>
      <c r="F353" s="51">
        <f>F354</f>
        <v>24.6</v>
      </c>
      <c r="G353" s="51">
        <f>G354</f>
        <v>0</v>
      </c>
      <c r="H353" s="28">
        <f t="shared" si="29"/>
        <v>-24.6</v>
      </c>
      <c r="I353" s="51">
        <f>I354</f>
        <v>-24.6</v>
      </c>
      <c r="J353" s="27"/>
      <c r="K353" s="28">
        <f t="shared" si="33"/>
        <v>0</v>
      </c>
      <c r="L353" s="28">
        <f t="shared" si="33"/>
        <v>0</v>
      </c>
      <c r="M353" s="28">
        <f t="shared" si="33"/>
        <v>0</v>
      </c>
    </row>
    <row r="354" spans="1:13">
      <c r="A354" s="47" t="s">
        <v>25</v>
      </c>
      <c r="B354" s="48" t="s">
        <v>36</v>
      </c>
      <c r="C354" s="48" t="s">
        <v>11</v>
      </c>
      <c r="D354" s="49" t="s">
        <v>22</v>
      </c>
      <c r="E354" s="50">
        <f t="shared" si="34"/>
        <v>24.6</v>
      </c>
      <c r="F354" s="51">
        <v>24.6</v>
      </c>
      <c r="G354" s="27"/>
      <c r="H354" s="28">
        <f t="shared" si="29"/>
        <v>-24.6</v>
      </c>
      <c r="I354" s="51">
        <f>'[1]попр декабрь (2)'!$H$602</f>
        <v>-24.6</v>
      </c>
      <c r="J354" s="27"/>
      <c r="K354" s="28">
        <f t="shared" si="33"/>
        <v>0</v>
      </c>
      <c r="L354" s="28">
        <f t="shared" si="33"/>
        <v>0</v>
      </c>
      <c r="M354" s="28">
        <f t="shared" si="33"/>
        <v>0</v>
      </c>
    </row>
    <row r="355" spans="1:13">
      <c r="A355" s="125" t="s">
        <v>3</v>
      </c>
      <c r="B355" s="48" t="s">
        <v>36</v>
      </c>
      <c r="C355" s="48" t="s">
        <v>2</v>
      </c>
      <c r="D355" s="49"/>
      <c r="E355" s="50">
        <f>E356</f>
        <v>565.4</v>
      </c>
      <c r="F355" s="51">
        <f>F356</f>
        <v>565.4</v>
      </c>
      <c r="G355" s="27">
        <f>G356</f>
        <v>0</v>
      </c>
      <c r="H355" s="28">
        <f t="shared" si="29"/>
        <v>-24.2</v>
      </c>
      <c r="I355" s="51">
        <f>I356</f>
        <v>-24.2</v>
      </c>
      <c r="J355" s="29">
        <f>J356</f>
        <v>0</v>
      </c>
      <c r="K355" s="28">
        <f t="shared" si="33"/>
        <v>541.19999999999993</v>
      </c>
      <c r="L355" s="28">
        <f t="shared" si="33"/>
        <v>541.19999999999993</v>
      </c>
      <c r="M355" s="28">
        <f t="shared" si="33"/>
        <v>0</v>
      </c>
    </row>
    <row r="356" spans="1:13">
      <c r="A356" s="125" t="s">
        <v>25</v>
      </c>
      <c r="B356" s="48" t="s">
        <v>36</v>
      </c>
      <c r="C356" s="48" t="s">
        <v>2</v>
      </c>
      <c r="D356" s="49" t="s">
        <v>22</v>
      </c>
      <c r="E356" s="50">
        <f t="shared" ref="E356:E368" si="35">F356+G356</f>
        <v>565.4</v>
      </c>
      <c r="F356" s="51">
        <v>565.4</v>
      </c>
      <c r="G356" s="27"/>
      <c r="H356" s="28">
        <f t="shared" si="29"/>
        <v>-24.2</v>
      </c>
      <c r="I356" s="51">
        <f>'[1]попр декабрь (2)'!$H$611</f>
        <v>-24.2</v>
      </c>
      <c r="J356" s="27"/>
      <c r="K356" s="28">
        <f t="shared" si="33"/>
        <v>541.19999999999993</v>
      </c>
      <c r="L356" s="28">
        <f t="shared" si="33"/>
        <v>541.19999999999993</v>
      </c>
      <c r="M356" s="28">
        <f t="shared" si="33"/>
        <v>0</v>
      </c>
    </row>
    <row r="357" spans="1:13" ht="191.25">
      <c r="A357" s="72" t="s">
        <v>35</v>
      </c>
      <c r="B357" s="48" t="s">
        <v>34</v>
      </c>
      <c r="C357" s="48"/>
      <c r="D357" s="49"/>
      <c r="E357" s="50">
        <f t="shared" si="35"/>
        <v>474</v>
      </c>
      <c r="F357" s="51"/>
      <c r="G357" s="29">
        <f>G358</f>
        <v>474</v>
      </c>
      <c r="H357" s="28">
        <f t="shared" si="29"/>
        <v>0</v>
      </c>
      <c r="I357" s="51">
        <f>I358</f>
        <v>0</v>
      </c>
      <c r="J357" s="51">
        <f>J358</f>
        <v>0</v>
      </c>
      <c r="K357" s="28">
        <f t="shared" si="33"/>
        <v>474</v>
      </c>
      <c r="L357" s="28">
        <f t="shared" si="33"/>
        <v>0</v>
      </c>
      <c r="M357" s="28">
        <f t="shared" si="33"/>
        <v>474</v>
      </c>
    </row>
    <row r="358" spans="1:13">
      <c r="A358" s="125" t="s">
        <v>3</v>
      </c>
      <c r="B358" s="48" t="s">
        <v>34</v>
      </c>
      <c r="C358" s="48" t="s">
        <v>2</v>
      </c>
      <c r="D358" s="49"/>
      <c r="E358" s="50">
        <f t="shared" si="35"/>
        <v>474</v>
      </c>
      <c r="F358" s="51"/>
      <c r="G358" s="29">
        <f>G359</f>
        <v>474</v>
      </c>
      <c r="H358" s="28">
        <f t="shared" si="29"/>
        <v>0</v>
      </c>
      <c r="I358" s="51">
        <f>I359</f>
        <v>0</v>
      </c>
      <c r="J358" s="51">
        <f>J359</f>
        <v>0</v>
      </c>
      <c r="K358" s="28">
        <f t="shared" si="33"/>
        <v>474</v>
      </c>
      <c r="L358" s="28">
        <f t="shared" si="33"/>
        <v>0</v>
      </c>
      <c r="M358" s="28">
        <f t="shared" si="33"/>
        <v>474</v>
      </c>
    </row>
    <row r="359" spans="1:13">
      <c r="A359" s="125" t="s">
        <v>25</v>
      </c>
      <c r="B359" s="48" t="s">
        <v>34</v>
      </c>
      <c r="C359" s="48" t="s">
        <v>2</v>
      </c>
      <c r="D359" s="49" t="s">
        <v>22</v>
      </c>
      <c r="E359" s="50">
        <f t="shared" si="35"/>
        <v>474</v>
      </c>
      <c r="F359" s="51"/>
      <c r="G359" s="29">
        <v>474</v>
      </c>
      <c r="H359" s="28">
        <f t="shared" si="29"/>
        <v>0</v>
      </c>
      <c r="I359" s="51"/>
      <c r="J359" s="51"/>
      <c r="K359" s="28">
        <f t="shared" si="33"/>
        <v>474</v>
      </c>
      <c r="L359" s="28">
        <f t="shared" si="33"/>
        <v>0</v>
      </c>
      <c r="M359" s="28">
        <f t="shared" si="33"/>
        <v>474</v>
      </c>
    </row>
    <row r="360" spans="1:13" ht="271.5" customHeight="1">
      <c r="A360" s="57" t="s">
        <v>300</v>
      </c>
      <c r="B360" s="48" t="s">
        <v>302</v>
      </c>
      <c r="C360" s="48"/>
      <c r="D360" s="49"/>
      <c r="E360" s="50">
        <f t="shared" si="35"/>
        <v>8.8000000000000007</v>
      </c>
      <c r="F360" s="51">
        <f>F361</f>
        <v>0</v>
      </c>
      <c r="G360" s="51">
        <f>G361</f>
        <v>8.8000000000000007</v>
      </c>
      <c r="H360" s="28">
        <f t="shared" si="29"/>
        <v>0</v>
      </c>
      <c r="I360" s="51">
        <f>I361</f>
        <v>0</v>
      </c>
      <c r="J360" s="51">
        <f>J361</f>
        <v>0</v>
      </c>
      <c r="K360" s="28">
        <f t="shared" si="33"/>
        <v>8.8000000000000007</v>
      </c>
      <c r="L360" s="28"/>
      <c r="M360" s="28"/>
    </row>
    <row r="361" spans="1:13" ht="67.5" customHeight="1">
      <c r="A361" s="73" t="s">
        <v>32</v>
      </c>
      <c r="B361" s="48" t="s">
        <v>302</v>
      </c>
      <c r="C361" s="48" t="s">
        <v>23</v>
      </c>
      <c r="D361" s="49"/>
      <c r="E361" s="50">
        <f t="shared" si="35"/>
        <v>8.8000000000000007</v>
      </c>
      <c r="F361" s="51">
        <f>F362</f>
        <v>0</v>
      </c>
      <c r="G361" s="51">
        <f>G362</f>
        <v>8.8000000000000007</v>
      </c>
      <c r="H361" s="28">
        <f t="shared" si="29"/>
        <v>0</v>
      </c>
      <c r="I361" s="51">
        <f>I362</f>
        <v>0</v>
      </c>
      <c r="J361" s="51">
        <f>J362</f>
        <v>0</v>
      </c>
      <c r="K361" s="28">
        <f t="shared" si="33"/>
        <v>8.8000000000000007</v>
      </c>
      <c r="L361" s="28"/>
      <c r="M361" s="28"/>
    </row>
    <row r="362" spans="1:13">
      <c r="A362" s="125" t="s">
        <v>25</v>
      </c>
      <c r="B362" s="48" t="s">
        <v>302</v>
      </c>
      <c r="C362" s="48" t="s">
        <v>23</v>
      </c>
      <c r="D362" s="49" t="s">
        <v>22</v>
      </c>
      <c r="E362" s="50">
        <f t="shared" si="35"/>
        <v>8.8000000000000007</v>
      </c>
      <c r="F362" s="51"/>
      <c r="G362" s="29">
        <v>8.8000000000000007</v>
      </c>
      <c r="H362" s="28">
        <f t="shared" si="29"/>
        <v>0</v>
      </c>
      <c r="I362" s="51"/>
      <c r="J362" s="51"/>
      <c r="K362" s="28">
        <f t="shared" si="33"/>
        <v>8.8000000000000007</v>
      </c>
      <c r="L362" s="28"/>
      <c r="M362" s="28"/>
    </row>
    <row r="363" spans="1:13" ht="230.25" customHeight="1">
      <c r="A363" s="121" t="s">
        <v>301</v>
      </c>
      <c r="B363" s="48" t="s">
        <v>303</v>
      </c>
      <c r="C363" s="48"/>
      <c r="D363" s="49"/>
      <c r="E363" s="50">
        <f t="shared" si="35"/>
        <v>36.200000000000003</v>
      </c>
      <c r="F363" s="51">
        <f>F364</f>
        <v>0</v>
      </c>
      <c r="G363" s="51">
        <f>G364</f>
        <v>36.200000000000003</v>
      </c>
      <c r="H363" s="28">
        <f t="shared" si="29"/>
        <v>0</v>
      </c>
      <c r="I363" s="51">
        <f>I364</f>
        <v>0</v>
      </c>
      <c r="J363" s="51">
        <f>J364</f>
        <v>0</v>
      </c>
      <c r="K363" s="28">
        <f t="shared" si="33"/>
        <v>36.200000000000003</v>
      </c>
      <c r="L363" s="28"/>
      <c r="M363" s="28"/>
    </row>
    <row r="364" spans="1:13" ht="75" customHeight="1">
      <c r="A364" s="73" t="s">
        <v>32</v>
      </c>
      <c r="B364" s="48" t="s">
        <v>303</v>
      </c>
      <c r="C364" s="48" t="s">
        <v>23</v>
      </c>
      <c r="D364" s="49"/>
      <c r="E364" s="50">
        <f t="shared" si="35"/>
        <v>36.200000000000003</v>
      </c>
      <c r="F364" s="51">
        <f>F365</f>
        <v>0</v>
      </c>
      <c r="G364" s="51">
        <f>G365</f>
        <v>36.200000000000003</v>
      </c>
      <c r="H364" s="28">
        <f t="shared" si="29"/>
        <v>0</v>
      </c>
      <c r="I364" s="51">
        <f>I365</f>
        <v>0</v>
      </c>
      <c r="J364" s="51">
        <f>J365</f>
        <v>0</v>
      </c>
      <c r="K364" s="28">
        <f t="shared" si="33"/>
        <v>36.200000000000003</v>
      </c>
      <c r="L364" s="28"/>
      <c r="M364" s="28"/>
    </row>
    <row r="365" spans="1:13">
      <c r="A365" s="125" t="s">
        <v>25</v>
      </c>
      <c r="B365" s="48" t="s">
        <v>303</v>
      </c>
      <c r="C365" s="48" t="s">
        <v>23</v>
      </c>
      <c r="D365" s="49" t="s">
        <v>22</v>
      </c>
      <c r="E365" s="50">
        <f t="shared" si="35"/>
        <v>36.200000000000003</v>
      </c>
      <c r="F365" s="51"/>
      <c r="G365" s="29">
        <v>36.200000000000003</v>
      </c>
      <c r="H365" s="28">
        <f t="shared" si="29"/>
        <v>0</v>
      </c>
      <c r="I365" s="51"/>
      <c r="J365" s="51"/>
      <c r="K365" s="28">
        <f t="shared" si="33"/>
        <v>36.200000000000003</v>
      </c>
      <c r="L365" s="28"/>
      <c r="M365" s="28"/>
    </row>
    <row r="366" spans="1:13" ht="120.75" customHeight="1">
      <c r="A366" s="117" t="s">
        <v>33</v>
      </c>
      <c r="B366" s="55" t="s">
        <v>31</v>
      </c>
      <c r="C366" s="48"/>
      <c r="D366" s="49"/>
      <c r="E366" s="50">
        <f t="shared" si="35"/>
        <v>5350</v>
      </c>
      <c r="F366" s="51">
        <f>F367</f>
        <v>5350</v>
      </c>
      <c r="G366" s="52"/>
      <c r="H366" s="28">
        <f t="shared" si="29"/>
        <v>-3</v>
      </c>
      <c r="I366" s="51">
        <f>I367</f>
        <v>-3</v>
      </c>
      <c r="J366" s="27"/>
      <c r="K366" s="28">
        <f t="shared" si="33"/>
        <v>5347</v>
      </c>
      <c r="L366" s="28">
        <f t="shared" si="33"/>
        <v>5347</v>
      </c>
      <c r="M366" s="28">
        <f t="shared" si="33"/>
        <v>0</v>
      </c>
    </row>
    <row r="367" spans="1:13" ht="73.5" customHeight="1">
      <c r="A367" s="73" t="s">
        <v>32</v>
      </c>
      <c r="B367" s="55" t="s">
        <v>31</v>
      </c>
      <c r="C367" s="48" t="s">
        <v>23</v>
      </c>
      <c r="D367" s="49"/>
      <c r="E367" s="50">
        <f t="shared" si="35"/>
        <v>5350</v>
      </c>
      <c r="F367" s="51">
        <f>F368</f>
        <v>5350</v>
      </c>
      <c r="G367" s="52"/>
      <c r="H367" s="28">
        <f t="shared" ref="H367:H384" si="36">I367+J367</f>
        <v>-3</v>
      </c>
      <c r="I367" s="51">
        <f>I368</f>
        <v>-3</v>
      </c>
      <c r="J367" s="110"/>
      <c r="K367" s="28">
        <f t="shared" si="33"/>
        <v>5347</v>
      </c>
      <c r="L367" s="28">
        <f t="shared" si="33"/>
        <v>5347</v>
      </c>
      <c r="M367" s="28">
        <f t="shared" si="33"/>
        <v>0</v>
      </c>
    </row>
    <row r="368" spans="1:13">
      <c r="A368" s="47" t="s">
        <v>25</v>
      </c>
      <c r="B368" s="55" t="s">
        <v>31</v>
      </c>
      <c r="C368" s="48" t="s">
        <v>23</v>
      </c>
      <c r="D368" s="49" t="s">
        <v>22</v>
      </c>
      <c r="E368" s="50">
        <f t="shared" si="35"/>
        <v>5350</v>
      </c>
      <c r="F368" s="51">
        <v>5350</v>
      </c>
      <c r="G368" s="52"/>
      <c r="H368" s="28">
        <f t="shared" si="36"/>
        <v>-3</v>
      </c>
      <c r="I368" s="51">
        <f>'[1]попр декабрь (2)'!$H$614</f>
        <v>-3</v>
      </c>
      <c r="J368" s="27"/>
      <c r="K368" s="28">
        <f t="shared" si="33"/>
        <v>5347</v>
      </c>
      <c r="L368" s="28">
        <f t="shared" si="33"/>
        <v>5347</v>
      </c>
      <c r="M368" s="28">
        <f t="shared" si="33"/>
        <v>0</v>
      </c>
    </row>
    <row r="369" spans="1:13" ht="91.5" customHeight="1">
      <c r="A369" s="95" t="s">
        <v>30</v>
      </c>
      <c r="B369" s="55" t="s">
        <v>28</v>
      </c>
      <c r="C369" s="48"/>
      <c r="D369" s="49"/>
      <c r="E369" s="50">
        <f t="shared" ref="E369:G370" si="37">E370</f>
        <v>400</v>
      </c>
      <c r="F369" s="51">
        <f t="shared" si="37"/>
        <v>0</v>
      </c>
      <c r="G369" s="52">
        <f t="shared" si="37"/>
        <v>400</v>
      </c>
      <c r="H369" s="28">
        <f t="shared" si="36"/>
        <v>0</v>
      </c>
      <c r="I369" s="29">
        <f>I370</f>
        <v>0</v>
      </c>
      <c r="J369" s="51">
        <f>J370</f>
        <v>0</v>
      </c>
      <c r="K369" s="28">
        <f t="shared" si="33"/>
        <v>400</v>
      </c>
      <c r="L369" s="28">
        <f t="shared" si="33"/>
        <v>0</v>
      </c>
      <c r="M369" s="28">
        <f t="shared" si="33"/>
        <v>400</v>
      </c>
    </row>
    <row r="370" spans="1:13" ht="51.75" customHeight="1">
      <c r="A370" s="57" t="s">
        <v>29</v>
      </c>
      <c r="B370" s="55" t="s">
        <v>28</v>
      </c>
      <c r="C370" s="48" t="s">
        <v>23</v>
      </c>
      <c r="D370" s="49"/>
      <c r="E370" s="50">
        <f t="shared" si="37"/>
        <v>400</v>
      </c>
      <c r="F370" s="51">
        <f t="shared" si="37"/>
        <v>0</v>
      </c>
      <c r="G370" s="52">
        <f t="shared" si="37"/>
        <v>400</v>
      </c>
      <c r="H370" s="28">
        <f t="shared" si="36"/>
        <v>0</v>
      </c>
      <c r="I370" s="29">
        <f>I371</f>
        <v>0</v>
      </c>
      <c r="J370" s="51">
        <f>J371</f>
        <v>0</v>
      </c>
      <c r="K370" s="28">
        <f t="shared" si="33"/>
        <v>400</v>
      </c>
      <c r="L370" s="28">
        <f t="shared" si="33"/>
        <v>0</v>
      </c>
      <c r="M370" s="28">
        <f t="shared" si="33"/>
        <v>400</v>
      </c>
    </row>
    <row r="371" spans="1:13">
      <c r="A371" s="47" t="s">
        <v>25</v>
      </c>
      <c r="B371" s="55" t="s">
        <v>28</v>
      </c>
      <c r="C371" s="48" t="s">
        <v>23</v>
      </c>
      <c r="D371" s="49" t="s">
        <v>22</v>
      </c>
      <c r="E371" s="50">
        <f t="shared" ref="E371:E384" si="38">F371+G371</f>
        <v>400</v>
      </c>
      <c r="F371" s="51"/>
      <c r="G371" s="52">
        <v>400</v>
      </c>
      <c r="H371" s="28">
        <f t="shared" si="36"/>
        <v>0</v>
      </c>
      <c r="I371" s="51"/>
      <c r="J371" s="51"/>
      <c r="K371" s="28">
        <f t="shared" si="33"/>
        <v>400</v>
      </c>
      <c r="L371" s="28">
        <f t="shared" si="33"/>
        <v>0</v>
      </c>
      <c r="M371" s="28">
        <f t="shared" si="33"/>
        <v>400</v>
      </c>
    </row>
    <row r="372" spans="1:13" ht="67.5" customHeight="1">
      <c r="A372" s="89" t="s">
        <v>27</v>
      </c>
      <c r="B372" s="54" t="s">
        <v>24</v>
      </c>
      <c r="C372" s="24"/>
      <c r="D372" s="25"/>
      <c r="E372" s="26">
        <f t="shared" si="38"/>
        <v>47.8</v>
      </c>
      <c r="F372" s="29">
        <f>F373</f>
        <v>47.8</v>
      </c>
      <c r="G372" s="27"/>
      <c r="H372" s="28">
        <f t="shared" si="36"/>
        <v>-15.4</v>
      </c>
      <c r="I372" s="27">
        <f>I373</f>
        <v>-15.4</v>
      </c>
      <c r="J372" s="27"/>
      <c r="K372" s="28">
        <f t="shared" si="33"/>
        <v>32.4</v>
      </c>
      <c r="L372" s="28">
        <f t="shared" si="33"/>
        <v>32.4</v>
      </c>
      <c r="M372" s="28">
        <f t="shared" si="33"/>
        <v>0</v>
      </c>
    </row>
    <row r="373" spans="1:13" ht="33.75">
      <c r="A373" s="47" t="s">
        <v>26</v>
      </c>
      <c r="B373" s="55" t="s">
        <v>24</v>
      </c>
      <c r="C373" s="48" t="s">
        <v>11</v>
      </c>
      <c r="D373" s="49"/>
      <c r="E373" s="50">
        <f t="shared" si="38"/>
        <v>47.8</v>
      </c>
      <c r="F373" s="51">
        <f>F374</f>
        <v>47.8</v>
      </c>
      <c r="G373" s="52"/>
      <c r="H373" s="28">
        <f t="shared" si="36"/>
        <v>-15.4</v>
      </c>
      <c r="I373" s="110">
        <f>I374</f>
        <v>-15.4</v>
      </c>
      <c r="J373" s="110"/>
      <c r="K373" s="28">
        <f t="shared" si="33"/>
        <v>32.4</v>
      </c>
      <c r="L373" s="28">
        <f t="shared" si="33"/>
        <v>32.4</v>
      </c>
      <c r="M373" s="28">
        <f t="shared" si="33"/>
        <v>0</v>
      </c>
    </row>
    <row r="374" spans="1:13">
      <c r="A374" s="47" t="s">
        <v>25</v>
      </c>
      <c r="B374" s="55" t="s">
        <v>24</v>
      </c>
      <c r="C374" s="48" t="s">
        <v>23</v>
      </c>
      <c r="D374" s="49" t="s">
        <v>22</v>
      </c>
      <c r="E374" s="50">
        <f t="shared" si="38"/>
        <v>47.8</v>
      </c>
      <c r="F374" s="51">
        <v>47.8</v>
      </c>
      <c r="G374" s="52"/>
      <c r="H374" s="28">
        <f t="shared" si="36"/>
        <v>-15.4</v>
      </c>
      <c r="I374" s="27">
        <f>'[1]попр декабрь (2)'!$H$635</f>
        <v>-15.4</v>
      </c>
      <c r="J374" s="27"/>
      <c r="K374" s="28">
        <f t="shared" si="33"/>
        <v>32.4</v>
      </c>
      <c r="L374" s="28">
        <f t="shared" si="33"/>
        <v>32.4</v>
      </c>
      <c r="M374" s="28">
        <f t="shared" si="33"/>
        <v>0</v>
      </c>
    </row>
    <row r="375" spans="1:13" ht="45">
      <c r="A375" s="23" t="s">
        <v>21</v>
      </c>
      <c r="B375" s="54" t="s">
        <v>310</v>
      </c>
      <c r="C375" s="24"/>
      <c r="D375" s="25"/>
      <c r="E375" s="50">
        <f t="shared" si="38"/>
        <v>416.90000000000003</v>
      </c>
      <c r="F375" s="29">
        <f>F380+F377+F379</f>
        <v>136.80000000000001</v>
      </c>
      <c r="G375" s="51">
        <f>G380+G377+G379</f>
        <v>280.10000000000002</v>
      </c>
      <c r="H375" s="28">
        <f t="shared" si="36"/>
        <v>-57.8</v>
      </c>
      <c r="I375" s="27">
        <f>I377+I379+I381</f>
        <v>-57.8</v>
      </c>
      <c r="J375" s="27">
        <f>J377+J379+J381</f>
        <v>0</v>
      </c>
      <c r="K375" s="28">
        <f t="shared" si="33"/>
        <v>359.1</v>
      </c>
      <c r="L375" s="28">
        <f t="shared" si="33"/>
        <v>79.000000000000014</v>
      </c>
      <c r="M375" s="28">
        <f t="shared" si="33"/>
        <v>280.10000000000002</v>
      </c>
    </row>
    <row r="376" spans="1:13" ht="22.5">
      <c r="A376" s="47" t="s">
        <v>20</v>
      </c>
      <c r="B376" s="54" t="s">
        <v>311</v>
      </c>
      <c r="C376" s="24" t="s">
        <v>17</v>
      </c>
      <c r="D376" s="25"/>
      <c r="E376" s="50">
        <f t="shared" si="38"/>
        <v>125.7</v>
      </c>
      <c r="F376" s="29">
        <f>F377</f>
        <v>0</v>
      </c>
      <c r="G376" s="51">
        <f>G377</f>
        <v>125.7</v>
      </c>
      <c r="H376" s="28">
        <f t="shared" si="36"/>
        <v>0</v>
      </c>
      <c r="I376" s="27">
        <f>I377</f>
        <v>0</v>
      </c>
      <c r="J376" s="27">
        <f>J377</f>
        <v>0</v>
      </c>
      <c r="K376" s="28">
        <f t="shared" si="33"/>
        <v>125.7</v>
      </c>
      <c r="L376" s="28">
        <f t="shared" si="33"/>
        <v>0</v>
      </c>
      <c r="M376" s="28">
        <f t="shared" si="33"/>
        <v>125.7</v>
      </c>
    </row>
    <row r="377" spans="1:13">
      <c r="A377" s="47" t="s">
        <v>19</v>
      </c>
      <c r="B377" s="54" t="s">
        <v>311</v>
      </c>
      <c r="C377" s="24" t="s">
        <v>17</v>
      </c>
      <c r="D377" s="25" t="s">
        <v>16</v>
      </c>
      <c r="E377" s="50">
        <f t="shared" si="38"/>
        <v>125.7</v>
      </c>
      <c r="F377" s="29"/>
      <c r="G377" s="52">
        <v>125.7</v>
      </c>
      <c r="H377" s="28">
        <f t="shared" si="36"/>
        <v>0</v>
      </c>
      <c r="I377" s="27"/>
      <c r="J377" s="27"/>
      <c r="K377" s="28">
        <f t="shared" si="33"/>
        <v>125.7</v>
      </c>
      <c r="L377" s="28">
        <f t="shared" si="33"/>
        <v>0</v>
      </c>
      <c r="M377" s="28">
        <f t="shared" si="33"/>
        <v>125.7</v>
      </c>
    </row>
    <row r="378" spans="1:13" ht="22.5">
      <c r="A378" s="47" t="s">
        <v>20</v>
      </c>
      <c r="B378" s="54" t="s">
        <v>312</v>
      </c>
      <c r="C378" s="24" t="s">
        <v>17</v>
      </c>
      <c r="D378" s="25"/>
      <c r="E378" s="50">
        <f t="shared" si="38"/>
        <v>154.4</v>
      </c>
      <c r="F378" s="29">
        <f>F379</f>
        <v>0</v>
      </c>
      <c r="G378" s="51">
        <f>G379</f>
        <v>154.4</v>
      </c>
      <c r="H378" s="28">
        <f t="shared" si="36"/>
        <v>0</v>
      </c>
      <c r="I378" s="27">
        <f>I379</f>
        <v>0</v>
      </c>
      <c r="J378" s="27">
        <f>J379</f>
        <v>0</v>
      </c>
      <c r="K378" s="28">
        <f t="shared" si="33"/>
        <v>154.4</v>
      </c>
      <c r="L378" s="28">
        <f t="shared" si="33"/>
        <v>0</v>
      </c>
      <c r="M378" s="28">
        <f t="shared" si="33"/>
        <v>154.4</v>
      </c>
    </row>
    <row r="379" spans="1:13">
      <c r="A379" s="47" t="s">
        <v>19</v>
      </c>
      <c r="B379" s="54" t="s">
        <v>312</v>
      </c>
      <c r="C379" s="24" t="s">
        <v>17</v>
      </c>
      <c r="D379" s="25" t="s">
        <v>16</v>
      </c>
      <c r="E379" s="50">
        <f t="shared" si="38"/>
        <v>154.4</v>
      </c>
      <c r="F379" s="29"/>
      <c r="G379" s="52">
        <v>154.4</v>
      </c>
      <c r="H379" s="28">
        <f t="shared" si="36"/>
        <v>0</v>
      </c>
      <c r="I379" s="27"/>
      <c r="J379" s="27"/>
      <c r="K379" s="28">
        <f t="shared" si="33"/>
        <v>154.4</v>
      </c>
      <c r="L379" s="28">
        <f t="shared" si="33"/>
        <v>0</v>
      </c>
      <c r="M379" s="28">
        <f t="shared" si="33"/>
        <v>154.4</v>
      </c>
    </row>
    <row r="380" spans="1:13" ht="22.5">
      <c r="A380" s="47" t="s">
        <v>20</v>
      </c>
      <c r="B380" s="55" t="s">
        <v>18</v>
      </c>
      <c r="C380" s="48" t="s">
        <v>17</v>
      </c>
      <c r="D380" s="49"/>
      <c r="E380" s="50">
        <f t="shared" si="38"/>
        <v>136.80000000000001</v>
      </c>
      <c r="F380" s="51">
        <f>F381</f>
        <v>136.80000000000001</v>
      </c>
      <c r="G380" s="52"/>
      <c r="H380" s="28">
        <f t="shared" si="36"/>
        <v>-57.8</v>
      </c>
      <c r="I380" s="27">
        <f>I381</f>
        <v>-57.8</v>
      </c>
      <c r="J380" s="27"/>
      <c r="K380" s="28">
        <f t="shared" si="33"/>
        <v>79.000000000000014</v>
      </c>
      <c r="L380" s="28">
        <f t="shared" si="33"/>
        <v>79.000000000000014</v>
      </c>
      <c r="M380" s="28">
        <f t="shared" si="33"/>
        <v>0</v>
      </c>
    </row>
    <row r="381" spans="1:13">
      <c r="A381" s="47" t="s">
        <v>19</v>
      </c>
      <c r="B381" s="55" t="s">
        <v>18</v>
      </c>
      <c r="C381" s="48" t="s">
        <v>17</v>
      </c>
      <c r="D381" s="49" t="s">
        <v>16</v>
      </c>
      <c r="E381" s="50">
        <f t="shared" si="38"/>
        <v>136.80000000000001</v>
      </c>
      <c r="F381" s="51">
        <v>136.80000000000001</v>
      </c>
      <c r="G381" s="52"/>
      <c r="H381" s="28">
        <f t="shared" si="36"/>
        <v>-57.8</v>
      </c>
      <c r="I381" s="27">
        <f>'[1]попр декабрь (2)'!$H$704</f>
        <v>-57.8</v>
      </c>
      <c r="J381" s="27"/>
      <c r="K381" s="28">
        <f t="shared" si="33"/>
        <v>79.000000000000014</v>
      </c>
      <c r="L381" s="28">
        <f t="shared" si="33"/>
        <v>79.000000000000014</v>
      </c>
      <c r="M381" s="28">
        <f t="shared" si="33"/>
        <v>0</v>
      </c>
    </row>
    <row r="382" spans="1:13" ht="60.75" customHeight="1">
      <c r="A382" s="126" t="s">
        <v>15</v>
      </c>
      <c r="B382" s="80" t="s">
        <v>12</v>
      </c>
      <c r="C382" s="24"/>
      <c r="D382" s="25"/>
      <c r="E382" s="26">
        <f t="shared" si="38"/>
        <v>179.5</v>
      </c>
      <c r="F382" s="29">
        <f>F383</f>
        <v>179.5</v>
      </c>
      <c r="G382" s="27"/>
      <c r="H382" s="28">
        <f t="shared" si="36"/>
        <v>-9.9</v>
      </c>
      <c r="I382" s="27">
        <f>I383</f>
        <v>-9.9</v>
      </c>
      <c r="J382" s="27"/>
      <c r="K382" s="28">
        <f t="shared" si="33"/>
        <v>169.6</v>
      </c>
      <c r="L382" s="28">
        <f t="shared" si="33"/>
        <v>169.6</v>
      </c>
      <c r="M382" s="28">
        <f t="shared" si="33"/>
        <v>0</v>
      </c>
    </row>
    <row r="383" spans="1:13" ht="38.25" customHeight="1">
      <c r="A383" s="47" t="s">
        <v>14</v>
      </c>
      <c r="B383" s="80" t="s">
        <v>12</v>
      </c>
      <c r="C383" s="48" t="s">
        <v>11</v>
      </c>
      <c r="D383" s="49"/>
      <c r="E383" s="50">
        <f t="shared" si="38"/>
        <v>179.5</v>
      </c>
      <c r="F383" s="51">
        <f>F384</f>
        <v>179.5</v>
      </c>
      <c r="G383" s="52"/>
      <c r="H383" s="28">
        <f t="shared" si="36"/>
        <v>-9.9</v>
      </c>
      <c r="I383" s="27">
        <f>I384</f>
        <v>-9.9</v>
      </c>
      <c r="J383" s="27"/>
      <c r="K383" s="28">
        <f t="shared" si="33"/>
        <v>169.6</v>
      </c>
      <c r="L383" s="28">
        <f t="shared" si="33"/>
        <v>169.6</v>
      </c>
      <c r="M383" s="28">
        <f t="shared" si="33"/>
        <v>0</v>
      </c>
    </row>
    <row r="384" spans="1:13">
      <c r="A384" s="47" t="s">
        <v>13</v>
      </c>
      <c r="B384" s="80" t="s">
        <v>12</v>
      </c>
      <c r="C384" s="48" t="s">
        <v>11</v>
      </c>
      <c r="D384" s="49" t="s">
        <v>10</v>
      </c>
      <c r="E384" s="50">
        <f t="shared" si="38"/>
        <v>179.5</v>
      </c>
      <c r="F384" s="51">
        <v>179.5</v>
      </c>
      <c r="G384" s="52"/>
      <c r="H384" s="28">
        <f t="shared" si="36"/>
        <v>-9.9</v>
      </c>
      <c r="I384" s="27">
        <f>'[1]попр декабрь (2)'!$H$817</f>
        <v>-9.9</v>
      </c>
      <c r="J384" s="27"/>
      <c r="K384" s="28">
        <f t="shared" si="33"/>
        <v>169.6</v>
      </c>
      <c r="L384" s="28">
        <f t="shared" si="33"/>
        <v>169.6</v>
      </c>
      <c r="M384" s="28">
        <f t="shared" si="33"/>
        <v>0</v>
      </c>
    </row>
    <row r="385" spans="1:13">
      <c r="A385" s="127"/>
      <c r="B385" s="127"/>
      <c r="C385" s="127"/>
      <c r="D385" s="127"/>
      <c r="E385" s="127"/>
      <c r="F385" s="127"/>
      <c r="G385" s="127"/>
      <c r="H385" s="127"/>
      <c r="I385" s="127"/>
      <c r="J385" s="127"/>
      <c r="K385" s="127"/>
      <c r="L385" s="127"/>
      <c r="M385" s="127"/>
    </row>
    <row r="386" spans="1:13">
      <c r="A386" s="127"/>
      <c r="B386" s="127"/>
      <c r="C386" s="127"/>
      <c r="D386" s="127"/>
      <c r="E386" s="127"/>
      <c r="F386" s="127"/>
      <c r="G386" s="127"/>
      <c r="H386" s="127"/>
      <c r="I386" s="127"/>
      <c r="J386" s="127"/>
      <c r="K386" s="127"/>
      <c r="L386" s="127"/>
      <c r="M386" s="127"/>
    </row>
    <row r="387" spans="1:13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</row>
    <row r="388" spans="1:13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</row>
    <row r="389" spans="1:13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</row>
    <row r="390" spans="1:13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</row>
    <row r="391" spans="1:13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</row>
  </sheetData>
  <mergeCells count="8">
    <mergeCell ref="E12:G12"/>
    <mergeCell ref="H12:J12"/>
    <mergeCell ref="K12:M12"/>
    <mergeCell ref="A1:M1"/>
    <mergeCell ref="A2:M2"/>
    <mergeCell ref="A3:M3"/>
    <mergeCell ref="A4:M4"/>
    <mergeCell ref="A10:M10"/>
  </mergeCells>
  <pageMargins left="0.7" right="0.7" top="0.75" bottom="0.75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поправки декабрь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2015-12-30T05:07:48Z</cp:lastPrinted>
  <dcterms:created xsi:type="dcterms:W3CDTF">2015-04-16T12:40:26Z</dcterms:created>
  <dcterms:modified xsi:type="dcterms:W3CDTF">2015-12-31T07:44:49Z</dcterms:modified>
</cp:coreProperties>
</file>